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de\Desktop\"/>
    </mc:Choice>
  </mc:AlternateContent>
  <bookViews>
    <workbookView xWindow="0" yWindow="0" windowWidth="19200" windowHeight="7190"/>
  </bookViews>
  <sheets>
    <sheet name="Datos de contacto" sheetId="4" r:id="rId1"/>
    <sheet name="Suministros" sheetId="1" r:id="rId2"/>
    <sheet name="AEAT" sheetId="3" r:id="rId3"/>
    <sheet name="Cálculo intere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D252" i="5" s="1"/>
  <c r="D253" i="5" s="1"/>
  <c r="D254" i="5" s="1"/>
  <c r="D255" i="5" s="1"/>
  <c r="D256" i="5" s="1"/>
  <c r="D257" i="5" s="1"/>
  <c r="D258" i="5" s="1"/>
  <c r="D259" i="5" s="1"/>
  <c r="D260" i="5" s="1"/>
  <c r="D261" i="5" s="1"/>
  <c r="D262" i="5" s="1"/>
  <c r="D263" i="5" s="1"/>
  <c r="D264" i="5" s="1"/>
  <c r="D265" i="5" s="1"/>
  <c r="D266" i="5" s="1"/>
  <c r="D267" i="5" s="1"/>
  <c r="D268" i="5" s="1"/>
  <c r="D269" i="5" s="1"/>
  <c r="D270" i="5" s="1"/>
  <c r="D271" i="5" s="1"/>
  <c r="D272" i="5" s="1"/>
  <c r="D273" i="5" s="1"/>
  <c r="D274" i="5" s="1"/>
  <c r="D275" i="5" s="1"/>
  <c r="D276" i="5" s="1"/>
  <c r="D277" i="5" s="1"/>
  <c r="D278" i="5" s="1"/>
  <c r="D279" i="5" s="1"/>
  <c r="D280" i="5" s="1"/>
  <c r="D281" i="5" s="1"/>
  <c r="D282" i="5" s="1"/>
  <c r="D283" i="5" s="1"/>
  <c r="D284" i="5" s="1"/>
  <c r="D285" i="5" s="1"/>
  <c r="D286" i="5" s="1"/>
  <c r="D287" i="5" s="1"/>
  <c r="D288" i="5" s="1"/>
  <c r="D289" i="5" s="1"/>
  <c r="D290" i="5" s="1"/>
  <c r="D291" i="5" s="1"/>
  <c r="D292" i="5" s="1"/>
  <c r="D293" i="5" s="1"/>
  <c r="D294" i="5" s="1"/>
  <c r="D295" i="5" s="1"/>
  <c r="D296" i="5" s="1"/>
  <c r="D297" i="5" s="1"/>
  <c r="D298" i="5" s="1"/>
  <c r="D299" i="5" s="1"/>
  <c r="D300" i="5" s="1"/>
  <c r="D301" i="5" s="1"/>
  <c r="D302" i="5" s="1"/>
  <c r="D303" i="5" s="1"/>
  <c r="D304" i="5" s="1"/>
  <c r="D305" i="5" s="1"/>
  <c r="D306" i="5" s="1"/>
  <c r="D307" i="5" s="1"/>
  <c r="D3" i="5"/>
  <c r="D2" i="5"/>
  <c r="A305" i="1" l="1"/>
  <c r="A306" i="1"/>
  <c r="A307" i="1"/>
  <c r="A300" i="1"/>
  <c r="A301" i="1" s="1"/>
  <c r="A302" i="1" s="1"/>
  <c r="A303" i="1" s="1"/>
  <c r="A304" i="1" s="1"/>
  <c r="A294" i="1"/>
  <c r="A295" i="1"/>
  <c r="A296" i="1"/>
  <c r="A297" i="1"/>
  <c r="A298" i="1"/>
  <c r="A299" i="1"/>
  <c r="A290" i="1"/>
  <c r="A291" i="1" s="1"/>
  <c r="A292" i="1" s="1"/>
  <c r="A293" i="1" s="1"/>
  <c r="A277" i="1"/>
  <c r="A278" i="1"/>
  <c r="A279" i="1"/>
  <c r="A280" i="1"/>
  <c r="A281" i="1"/>
  <c r="A282" i="1"/>
  <c r="A283" i="1"/>
  <c r="A284" i="1" s="1"/>
  <c r="A285" i="1" s="1"/>
  <c r="A286" i="1" s="1"/>
  <c r="A287" i="1" s="1"/>
  <c r="A288" i="1" s="1"/>
  <c r="A289" i="1" s="1"/>
  <c r="G4" i="3" l="1"/>
  <c r="C3" i="3"/>
  <c r="D3" i="1"/>
  <c r="D4" i="1"/>
  <c r="A4" i="5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" i="1"/>
  <c r="A2" i="5" s="1"/>
  <c r="B4" i="5"/>
  <c r="B5" i="5" s="1"/>
  <c r="A5" i="5" s="1"/>
  <c r="B3" i="5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2" i="1"/>
  <c r="B265" i="1"/>
  <c r="B266" i="1"/>
  <c r="B267" i="1"/>
  <c r="B270" i="1"/>
  <c r="B273" i="1"/>
  <c r="B274" i="1"/>
  <c r="B275" i="1"/>
  <c r="B2" i="1"/>
  <c r="C5" i="3"/>
  <c r="C6" i="3"/>
  <c r="C7" i="3"/>
  <c r="C8" i="3"/>
  <c r="C9" i="3"/>
  <c r="C10" i="3"/>
  <c r="C4" i="3"/>
  <c r="A253" i="1"/>
  <c r="A254" i="1"/>
  <c r="A255" i="1"/>
  <c r="A256" i="1"/>
  <c r="A257" i="1"/>
  <c r="A258" i="1"/>
  <c r="A259" i="1"/>
  <c r="A260" i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B276" i="1" s="1"/>
  <c r="A4" i="1"/>
  <c r="A5" i="1"/>
  <c r="A6" i="1"/>
  <c r="A7" i="1"/>
  <c r="A8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3" i="1"/>
  <c r="A3" i="5" l="1"/>
  <c r="B6" i="5"/>
  <c r="B272" i="1"/>
  <c r="B264" i="1"/>
  <c r="B271" i="1"/>
  <c r="B263" i="1"/>
  <c r="B269" i="1"/>
  <c r="B261" i="1"/>
  <c r="B268" i="1"/>
  <c r="B260" i="1"/>
  <c r="B7" i="5" l="1"/>
  <c r="A6" i="5"/>
  <c r="D4" i="3"/>
  <c r="D5" i="3"/>
  <c r="D6" i="3"/>
  <c r="D7" i="3"/>
  <c r="D8" i="3"/>
  <c r="D9" i="3"/>
  <c r="D3" i="3"/>
  <c r="D2" i="3"/>
  <c r="B8" i="5" l="1"/>
  <c r="A7" i="5"/>
  <c r="G5" i="3"/>
  <c r="D10" i="3" s="1"/>
  <c r="B9" i="5" l="1"/>
  <c r="A8" i="5"/>
  <c r="B10" i="5" l="1"/>
  <c r="A9" i="5"/>
  <c r="B11" i="5" l="1"/>
  <c r="A10" i="5"/>
  <c r="B12" i="5" l="1"/>
  <c r="A11" i="5"/>
  <c r="B13" i="5" l="1"/>
  <c r="A12" i="5"/>
  <c r="B14" i="5" l="1"/>
  <c r="A13" i="5"/>
  <c r="B15" i="5" l="1"/>
  <c r="A14" i="5"/>
  <c r="B16" i="5" l="1"/>
  <c r="A15" i="5"/>
  <c r="B17" i="5" l="1"/>
  <c r="A16" i="5"/>
  <c r="B18" i="5" l="1"/>
  <c r="A17" i="5"/>
  <c r="B19" i="5" l="1"/>
  <c r="A18" i="5"/>
  <c r="B20" i="5" l="1"/>
  <c r="A19" i="5"/>
  <c r="B21" i="5" l="1"/>
  <c r="A20" i="5"/>
  <c r="B22" i="5" l="1"/>
  <c r="A21" i="5"/>
  <c r="C21" i="5" s="1" a="1"/>
  <c r="C21" i="5" s="1"/>
  <c r="C19" i="5" l="1" a="1"/>
  <c r="C19" i="5" s="1"/>
  <c r="C18" i="5" a="1"/>
  <c r="C18" i="5" s="1"/>
  <c r="C20" i="5" a="1"/>
  <c r="C20" i="5" s="1"/>
  <c r="B23" i="5"/>
  <c r="A22" i="5"/>
  <c r="C22" i="5" s="1" a="1"/>
  <c r="C22" i="5" s="1"/>
  <c r="B24" i="5" l="1"/>
  <c r="A23" i="5"/>
  <c r="C23" i="5" s="1" a="1"/>
  <c r="C23" i="5" s="1"/>
  <c r="B25" i="5" l="1"/>
  <c r="A24" i="5"/>
  <c r="C24" i="5" s="1" a="1"/>
  <c r="C24" i="5" s="1"/>
  <c r="B26" i="5" l="1"/>
  <c r="A25" i="5"/>
  <c r="C25" i="5" s="1" a="1"/>
  <c r="C25" i="5" s="1"/>
  <c r="B27" i="5" l="1"/>
  <c r="A26" i="5"/>
  <c r="C26" i="5" s="1" a="1"/>
  <c r="C26" i="5" s="1"/>
  <c r="B28" i="5" l="1"/>
  <c r="A27" i="5"/>
  <c r="B29" i="5" l="1"/>
  <c r="A28" i="5"/>
  <c r="B30" i="5" l="1"/>
  <c r="A29" i="5"/>
  <c r="B31" i="5" l="1"/>
  <c r="A30" i="5"/>
  <c r="B32" i="5" l="1"/>
  <c r="A31" i="5"/>
  <c r="B33" i="5" l="1"/>
  <c r="A32" i="5"/>
  <c r="B34" i="5" l="1"/>
  <c r="A33" i="5"/>
  <c r="B35" i="5" l="1"/>
  <c r="A34" i="5"/>
  <c r="B36" i="5" l="1"/>
  <c r="A35" i="5"/>
  <c r="B37" i="5" l="1"/>
  <c r="A36" i="5"/>
  <c r="B38" i="5" l="1"/>
  <c r="A37" i="5"/>
  <c r="B39" i="5" l="1"/>
  <c r="A38" i="5"/>
  <c r="B40" i="5" l="1"/>
  <c r="A39" i="5"/>
  <c r="B41" i="5" l="1"/>
  <c r="A40" i="5"/>
  <c r="B42" i="5" l="1"/>
  <c r="A41" i="5"/>
  <c r="B43" i="5" l="1"/>
  <c r="A42" i="5"/>
  <c r="B44" i="5" l="1"/>
  <c r="A43" i="5"/>
  <c r="B45" i="5" l="1"/>
  <c r="A44" i="5"/>
  <c r="B46" i="5" l="1"/>
  <c r="A45" i="5"/>
  <c r="B47" i="5" l="1"/>
  <c r="A46" i="5"/>
  <c r="B48" i="5" l="1"/>
  <c r="A47" i="5"/>
  <c r="B49" i="5" l="1"/>
  <c r="A48" i="5"/>
  <c r="C48" i="5" s="1" a="1"/>
  <c r="C48" i="5" s="1"/>
  <c r="C46" i="5" l="1" a="1"/>
  <c r="C46" i="5" s="1"/>
  <c r="C45" i="5" a="1"/>
  <c r="C45" i="5" s="1"/>
  <c r="C47" i="5" a="1"/>
  <c r="C47" i="5" s="1"/>
  <c r="B50" i="5"/>
  <c r="A49" i="5"/>
  <c r="C49" i="5" s="1" a="1"/>
  <c r="C49" i="5" s="1"/>
  <c r="B51" i="5" l="1"/>
  <c r="A50" i="5"/>
  <c r="C50" i="5" s="1" a="1"/>
  <c r="C50" i="5" s="1"/>
  <c r="B52" i="5" l="1"/>
  <c r="A51" i="5"/>
  <c r="C51" i="5" s="1" a="1"/>
  <c r="C51" i="5" s="1"/>
  <c r="B53" i="5" l="1"/>
  <c r="A52" i="5"/>
  <c r="C52" i="5" s="1" a="1"/>
  <c r="C52" i="5" s="1"/>
  <c r="B54" i="5" l="1"/>
  <c r="A53" i="5"/>
  <c r="C53" i="5" s="1" a="1"/>
  <c r="C53" i="5" s="1"/>
  <c r="B55" i="5" l="1"/>
  <c r="A54" i="5"/>
  <c r="C54" i="5" s="1" a="1"/>
  <c r="C54" i="5" s="1"/>
  <c r="B56" i="5" l="1"/>
  <c r="A55" i="5"/>
  <c r="C55" i="5" s="1" a="1"/>
  <c r="C55" i="5" s="1"/>
  <c r="B57" i="5" l="1"/>
  <c r="A56" i="5"/>
  <c r="C56" i="5" s="1" a="1"/>
  <c r="C56" i="5" s="1"/>
  <c r="B58" i="5" l="1"/>
  <c r="A57" i="5"/>
  <c r="B59" i="5" l="1"/>
  <c r="A58" i="5"/>
  <c r="B60" i="5" l="1"/>
  <c r="A59" i="5"/>
  <c r="B61" i="5" l="1"/>
  <c r="A60" i="5"/>
  <c r="B62" i="5" l="1"/>
  <c r="A61" i="5"/>
  <c r="B63" i="5" l="1"/>
  <c r="A62" i="5"/>
  <c r="B64" i="5" l="1"/>
  <c r="A63" i="5"/>
  <c r="B65" i="5" l="1"/>
  <c r="A64" i="5"/>
  <c r="B66" i="5" l="1"/>
  <c r="A65" i="5"/>
  <c r="B67" i="5" l="1"/>
  <c r="A66" i="5"/>
  <c r="B68" i="5" l="1"/>
  <c r="A67" i="5"/>
  <c r="B69" i="5" l="1"/>
  <c r="A68" i="5"/>
  <c r="B70" i="5" l="1"/>
  <c r="A69" i="5"/>
  <c r="B71" i="5" l="1"/>
  <c r="A70" i="5"/>
  <c r="B72" i="5" l="1"/>
  <c r="A71" i="5"/>
  <c r="B73" i="5" l="1"/>
  <c r="A72" i="5"/>
  <c r="B74" i="5" l="1"/>
  <c r="A73" i="5"/>
  <c r="C73" i="5" s="1" a="1"/>
  <c r="C73" i="5" s="1"/>
  <c r="C71" i="5" l="1" a="1"/>
  <c r="C71" i="5" s="1"/>
  <c r="C70" i="5" a="1"/>
  <c r="C70" i="5" s="1"/>
  <c r="C72" i="5" a="1"/>
  <c r="C72" i="5" s="1"/>
  <c r="B75" i="5"/>
  <c r="A74" i="5"/>
  <c r="C74" i="5" s="1" a="1"/>
  <c r="C74" i="5" s="1"/>
  <c r="B76" i="5" l="1"/>
  <c r="A75" i="5"/>
  <c r="C75" i="5" s="1" a="1"/>
  <c r="C75" i="5" s="1"/>
  <c r="B77" i="5" l="1"/>
  <c r="A76" i="5"/>
  <c r="C76" i="5" s="1" a="1"/>
  <c r="C76" i="5" s="1"/>
  <c r="B78" i="5" l="1"/>
  <c r="A77" i="5"/>
  <c r="C77" i="5" s="1" a="1"/>
  <c r="C77" i="5" s="1"/>
  <c r="B79" i="5" l="1"/>
  <c r="A78" i="5"/>
  <c r="C78" i="5" s="1" a="1"/>
  <c r="C78" i="5" s="1"/>
  <c r="B80" i="5" l="1"/>
  <c r="A79" i="5"/>
  <c r="C79" i="5" s="1" a="1"/>
  <c r="C79" i="5" s="1"/>
  <c r="B81" i="5" l="1"/>
  <c r="A80" i="5"/>
  <c r="C80" i="5" s="1" a="1"/>
  <c r="C80" i="5" s="1"/>
  <c r="B82" i="5" l="1"/>
  <c r="A81" i="5"/>
  <c r="C81" i="5" s="1" a="1"/>
  <c r="C81" i="5" s="1"/>
  <c r="B83" i="5" l="1"/>
  <c r="A82" i="5"/>
  <c r="C82" i="5" s="1" a="1"/>
  <c r="C82" i="5" s="1"/>
  <c r="B84" i="5" l="1"/>
  <c r="A83" i="5"/>
  <c r="C83" i="5" s="1" a="1"/>
  <c r="C83" i="5" s="1"/>
  <c r="B85" i="5" l="1"/>
  <c r="A84" i="5"/>
  <c r="C84" i="5" s="1" a="1"/>
  <c r="C84" i="5" s="1"/>
  <c r="B86" i="5" l="1"/>
  <c r="A85" i="5"/>
  <c r="C85" i="5" s="1" a="1"/>
  <c r="C85" i="5" s="1"/>
  <c r="B87" i="5" l="1"/>
  <c r="A86" i="5"/>
  <c r="C86" i="5" s="1" a="1"/>
  <c r="C86" i="5" s="1"/>
  <c r="B88" i="5" l="1"/>
  <c r="A87" i="5"/>
  <c r="C87" i="5" s="1" a="1"/>
  <c r="C87" i="5" s="1"/>
  <c r="B89" i="5" l="1"/>
  <c r="A88" i="5"/>
  <c r="B90" i="5" l="1"/>
  <c r="A89" i="5"/>
  <c r="B91" i="5" l="1"/>
  <c r="A90" i="5"/>
  <c r="B92" i="5" l="1"/>
  <c r="A91" i="5"/>
  <c r="B93" i="5" l="1"/>
  <c r="A92" i="5"/>
  <c r="B94" i="5" l="1"/>
  <c r="A93" i="5"/>
  <c r="B95" i="5" l="1"/>
  <c r="A94" i="5"/>
  <c r="B96" i="5" l="1"/>
  <c r="A95" i="5"/>
  <c r="B97" i="5" l="1"/>
  <c r="A96" i="5"/>
  <c r="B98" i="5" l="1"/>
  <c r="A97" i="5"/>
  <c r="B99" i="5" l="1"/>
  <c r="A98" i="5"/>
  <c r="B100" i="5" l="1"/>
  <c r="A99" i="5"/>
  <c r="B101" i="5" l="1"/>
  <c r="A100" i="5"/>
  <c r="B102" i="5" l="1"/>
  <c r="A101" i="5"/>
  <c r="B103" i="5" l="1"/>
  <c r="A102" i="5"/>
  <c r="B104" i="5" l="1"/>
  <c r="A103" i="5"/>
  <c r="B105" i="5" l="1"/>
  <c r="A104" i="5"/>
  <c r="B106" i="5" l="1"/>
  <c r="A105" i="5"/>
  <c r="B107" i="5" l="1"/>
  <c r="A106" i="5"/>
  <c r="B108" i="5" l="1"/>
  <c r="A107" i="5"/>
  <c r="C107" i="5" s="1" a="1"/>
  <c r="C107" i="5" s="1"/>
  <c r="C105" i="5" l="1" a="1"/>
  <c r="C105" i="5" s="1"/>
  <c r="C104" i="5" a="1"/>
  <c r="C104" i="5" s="1"/>
  <c r="C106" i="5" a="1"/>
  <c r="C106" i="5" s="1"/>
  <c r="B109" i="5"/>
  <c r="A108" i="5"/>
  <c r="C108" i="5" s="1" a="1"/>
  <c r="C108" i="5" s="1"/>
  <c r="B110" i="5" l="1"/>
  <c r="A109" i="5"/>
  <c r="C109" i="5" s="1" a="1"/>
  <c r="C109" i="5" s="1"/>
  <c r="B111" i="5" l="1"/>
  <c r="A110" i="5"/>
  <c r="C110" i="5" s="1" a="1"/>
  <c r="C110" i="5" s="1"/>
  <c r="B112" i="5" l="1"/>
  <c r="A111" i="5"/>
  <c r="C111" i="5" s="1" a="1"/>
  <c r="C111" i="5" s="1"/>
  <c r="B113" i="5" l="1"/>
  <c r="A112" i="5"/>
  <c r="C112" i="5" s="1" a="1"/>
  <c r="C112" i="5" s="1"/>
  <c r="B114" i="5" l="1"/>
  <c r="A113" i="5"/>
  <c r="C113" i="5" s="1" a="1"/>
  <c r="C113" i="5" s="1"/>
  <c r="B115" i="5" l="1"/>
  <c r="A114" i="5"/>
  <c r="C114" i="5" s="1" a="1"/>
  <c r="C114" i="5" s="1"/>
  <c r="B116" i="5" l="1"/>
  <c r="A115" i="5"/>
  <c r="C115" i="5" s="1" a="1"/>
  <c r="C115" i="5" s="1"/>
  <c r="B117" i="5" l="1"/>
  <c r="A116" i="5"/>
  <c r="C116" i="5" s="1" a="1"/>
  <c r="C116" i="5" s="1"/>
  <c r="B118" i="5" l="1"/>
  <c r="A117" i="5"/>
  <c r="C117" i="5" s="1" a="1"/>
  <c r="C117" i="5" s="1"/>
  <c r="B119" i="5" l="1"/>
  <c r="A118" i="5"/>
  <c r="C118" i="5" s="1" a="1"/>
  <c r="C118" i="5" s="1"/>
  <c r="B120" i="5" l="1"/>
  <c r="A119" i="5"/>
  <c r="C119" i="5" s="1" a="1"/>
  <c r="C119" i="5" s="1"/>
  <c r="B121" i="5" l="1"/>
  <c r="A120" i="5"/>
  <c r="B122" i="5" l="1"/>
  <c r="A121" i="5"/>
  <c r="B123" i="5" l="1"/>
  <c r="A122" i="5"/>
  <c r="B124" i="5" l="1"/>
  <c r="A123" i="5"/>
  <c r="B125" i="5" l="1"/>
  <c r="A124" i="5"/>
  <c r="B126" i="5" l="1"/>
  <c r="A125" i="5"/>
  <c r="B127" i="5" l="1"/>
  <c r="A126" i="5"/>
  <c r="B128" i="5" l="1"/>
  <c r="A127" i="5"/>
  <c r="B129" i="5" l="1"/>
  <c r="A128" i="5"/>
  <c r="B130" i="5" l="1"/>
  <c r="A129" i="5"/>
  <c r="B131" i="5" l="1"/>
  <c r="A130" i="5"/>
  <c r="B132" i="5" l="1"/>
  <c r="A131" i="5"/>
  <c r="B133" i="5" l="1"/>
  <c r="A132" i="5"/>
  <c r="B134" i="5" l="1"/>
  <c r="A133" i="5"/>
  <c r="B135" i="5" l="1"/>
  <c r="A134" i="5"/>
  <c r="B136" i="5" l="1"/>
  <c r="A135" i="5"/>
  <c r="C135" i="5" s="1" a="1"/>
  <c r="C135" i="5" s="1"/>
  <c r="C133" i="5" l="1" a="1"/>
  <c r="C133" i="5" s="1"/>
  <c r="C132" i="5" a="1"/>
  <c r="C132" i="5" s="1"/>
  <c r="C134" i="5" a="1"/>
  <c r="C134" i="5" s="1"/>
  <c r="B137" i="5"/>
  <c r="A136" i="5"/>
  <c r="C136" i="5" s="1" a="1"/>
  <c r="C136" i="5" s="1"/>
  <c r="B138" i="5" l="1"/>
  <c r="A137" i="5"/>
  <c r="C137" i="5" s="1" a="1"/>
  <c r="C137" i="5" s="1"/>
  <c r="B139" i="5" l="1"/>
  <c r="A138" i="5"/>
  <c r="C138" i="5" s="1" a="1"/>
  <c r="C138" i="5" s="1"/>
  <c r="B140" i="5" l="1"/>
  <c r="A139" i="5"/>
  <c r="C139" i="5" s="1" a="1"/>
  <c r="C139" i="5" s="1"/>
  <c r="B141" i="5" l="1"/>
  <c r="A140" i="5"/>
  <c r="C140" i="5" s="1" a="1"/>
  <c r="C140" i="5" s="1"/>
  <c r="B142" i="5" l="1"/>
  <c r="A141" i="5"/>
  <c r="C141" i="5" s="1" a="1"/>
  <c r="C141" i="5" s="1"/>
  <c r="B143" i="5" l="1"/>
  <c r="A142" i="5"/>
  <c r="C142" i="5" s="1" a="1"/>
  <c r="C142" i="5" s="1"/>
  <c r="B144" i="5" l="1"/>
  <c r="A143" i="5"/>
  <c r="C143" i="5" s="1" a="1"/>
  <c r="C143" i="5" s="1"/>
  <c r="B145" i="5" l="1"/>
  <c r="A144" i="5"/>
  <c r="C144" i="5" s="1" a="1"/>
  <c r="C144" i="5" s="1"/>
  <c r="B146" i="5" l="1"/>
  <c r="A145" i="5"/>
  <c r="C145" i="5" s="1" a="1"/>
  <c r="C145" i="5" s="1"/>
  <c r="B147" i="5" l="1"/>
  <c r="A146" i="5"/>
  <c r="C146" i="5" s="1" a="1"/>
  <c r="C146" i="5" s="1"/>
  <c r="B148" i="5" l="1"/>
  <c r="A147" i="5"/>
  <c r="C147" i="5" s="1" a="1"/>
  <c r="C147" i="5" s="1"/>
  <c r="B149" i="5" l="1"/>
  <c r="A148" i="5"/>
  <c r="C148" i="5" s="1" a="1"/>
  <c r="C148" i="5" s="1"/>
  <c r="B150" i="5" l="1"/>
  <c r="A149" i="5"/>
  <c r="C149" i="5" s="1" a="1"/>
  <c r="C149" i="5" s="1"/>
  <c r="B151" i="5" l="1"/>
  <c r="A150" i="5"/>
  <c r="C150" i="5" s="1" a="1"/>
  <c r="C150" i="5" s="1"/>
  <c r="B152" i="5" l="1"/>
  <c r="A151" i="5"/>
  <c r="B153" i="5" l="1"/>
  <c r="A152" i="5"/>
  <c r="B154" i="5" l="1"/>
  <c r="A153" i="5"/>
  <c r="B155" i="5" l="1"/>
  <c r="A154" i="5"/>
  <c r="B156" i="5" l="1"/>
  <c r="A155" i="5"/>
  <c r="B157" i="5" l="1"/>
  <c r="A156" i="5"/>
  <c r="B158" i="5" l="1"/>
  <c r="A157" i="5"/>
  <c r="B159" i="5" l="1"/>
  <c r="A158" i="5"/>
  <c r="B160" i="5" l="1"/>
  <c r="A159" i="5"/>
  <c r="B161" i="5" l="1"/>
  <c r="A160" i="5"/>
  <c r="B162" i="5" l="1"/>
  <c r="A161" i="5"/>
  <c r="B163" i="5" l="1"/>
  <c r="A162" i="5"/>
  <c r="B164" i="5" l="1"/>
  <c r="A163" i="5"/>
  <c r="B165" i="5" l="1"/>
  <c r="A164" i="5"/>
  <c r="B166" i="5" l="1"/>
  <c r="A165" i="5"/>
  <c r="B167" i="5" l="1"/>
  <c r="A166" i="5"/>
  <c r="B168" i="5" l="1"/>
  <c r="A167" i="5"/>
  <c r="C167" i="5" s="1" a="1"/>
  <c r="C167" i="5" s="1"/>
  <c r="C165" i="5" l="1" a="1"/>
  <c r="C165" i="5" s="1"/>
  <c r="C164" i="5" a="1"/>
  <c r="C164" i="5" s="1"/>
  <c r="C166" i="5" a="1"/>
  <c r="C166" i="5" s="1"/>
  <c r="B169" i="5"/>
  <c r="A168" i="5"/>
  <c r="C168" i="5" s="1" a="1"/>
  <c r="C168" i="5" s="1"/>
  <c r="B170" i="5" l="1"/>
  <c r="A169" i="5"/>
  <c r="C169" i="5" s="1" a="1"/>
  <c r="C169" i="5" s="1"/>
  <c r="B171" i="5" l="1"/>
  <c r="A170" i="5"/>
  <c r="C170" i="5" s="1" a="1"/>
  <c r="C170" i="5" s="1"/>
  <c r="B172" i="5" l="1"/>
  <c r="A171" i="5"/>
  <c r="C171" i="5" s="1" a="1"/>
  <c r="C171" i="5" s="1"/>
  <c r="B173" i="5" l="1"/>
  <c r="A172" i="5"/>
  <c r="C172" i="5" s="1" a="1"/>
  <c r="C172" i="5" s="1"/>
  <c r="B174" i="5" l="1"/>
  <c r="A173" i="5"/>
  <c r="C173" i="5" s="1" a="1"/>
  <c r="C173" i="5" s="1"/>
  <c r="B175" i="5" l="1"/>
  <c r="A174" i="5"/>
  <c r="C174" i="5" s="1" a="1"/>
  <c r="C174" i="5" s="1"/>
  <c r="B176" i="5" l="1"/>
  <c r="A175" i="5"/>
  <c r="C175" i="5" s="1" a="1"/>
  <c r="C175" i="5" s="1"/>
  <c r="B177" i="5" l="1"/>
  <c r="A176" i="5"/>
  <c r="C176" i="5" s="1" a="1"/>
  <c r="C176" i="5" s="1"/>
  <c r="B178" i="5" l="1"/>
  <c r="A177" i="5"/>
  <c r="C177" i="5" s="1" a="1"/>
  <c r="C177" i="5" s="1"/>
  <c r="B179" i="5" l="1"/>
  <c r="A178" i="5"/>
  <c r="C178" i="5" s="1" a="1"/>
  <c r="C178" i="5" s="1"/>
  <c r="B180" i="5" l="1"/>
  <c r="A179" i="5"/>
  <c r="C179" i="5" s="1" a="1"/>
  <c r="C179" i="5" s="1"/>
  <c r="B181" i="5" l="1"/>
  <c r="A180" i="5"/>
  <c r="C180" i="5" s="1" a="1"/>
  <c r="C180" i="5" s="1"/>
  <c r="B182" i="5" l="1"/>
  <c r="A181" i="5"/>
  <c r="C181" i="5" s="1" a="1"/>
  <c r="C181" i="5" s="1"/>
  <c r="B183" i="5" l="1"/>
  <c r="A182" i="5"/>
  <c r="B184" i="5" l="1"/>
  <c r="A183" i="5"/>
  <c r="B185" i="5" l="1"/>
  <c r="A184" i="5"/>
  <c r="B186" i="5" l="1"/>
  <c r="A185" i="5"/>
  <c r="B187" i="5" l="1"/>
  <c r="A186" i="5"/>
  <c r="B188" i="5" l="1"/>
  <c r="A187" i="5"/>
  <c r="B189" i="5" l="1"/>
  <c r="A188" i="5"/>
  <c r="B190" i="5" l="1"/>
  <c r="A189" i="5"/>
  <c r="B191" i="5" l="1"/>
  <c r="A190" i="5"/>
  <c r="B192" i="5" l="1"/>
  <c r="A191" i="5"/>
  <c r="B193" i="5" l="1"/>
  <c r="A192" i="5"/>
  <c r="B194" i="5" l="1"/>
  <c r="A193" i="5"/>
  <c r="B195" i="5" l="1"/>
  <c r="A194" i="5"/>
  <c r="B196" i="5" l="1"/>
  <c r="A195" i="5"/>
  <c r="B197" i="5" l="1"/>
  <c r="A196" i="5"/>
  <c r="B198" i="5" l="1"/>
  <c r="A197" i="5"/>
  <c r="B199" i="5" l="1"/>
  <c r="A198" i="5"/>
  <c r="B200" i="5" l="1"/>
  <c r="A199" i="5"/>
  <c r="B201" i="5" l="1"/>
  <c r="A200" i="5"/>
  <c r="C200" i="5" s="1" a="1"/>
  <c r="C200" i="5" s="1"/>
  <c r="C198" i="5" l="1" a="1"/>
  <c r="C198" i="5" s="1"/>
  <c r="C197" i="5" a="1"/>
  <c r="C197" i="5" s="1"/>
  <c r="C199" i="5" a="1"/>
  <c r="C199" i="5" s="1"/>
  <c r="B202" i="5"/>
  <c r="A201" i="5"/>
  <c r="C201" i="5" s="1" a="1"/>
  <c r="C201" i="5" s="1"/>
  <c r="B203" i="5" l="1"/>
  <c r="A202" i="5"/>
  <c r="C202" i="5" s="1" a="1"/>
  <c r="C202" i="5" s="1"/>
  <c r="B204" i="5" l="1"/>
  <c r="A203" i="5"/>
  <c r="C203" i="5" s="1" a="1"/>
  <c r="C203" i="5" s="1"/>
  <c r="B205" i="5" l="1"/>
  <c r="A204" i="5"/>
  <c r="C204" i="5" s="1" a="1"/>
  <c r="C204" i="5" s="1"/>
  <c r="B206" i="5" l="1"/>
  <c r="A205" i="5"/>
  <c r="C205" i="5" s="1" a="1"/>
  <c r="C205" i="5" s="1"/>
  <c r="B207" i="5" l="1"/>
  <c r="A206" i="5"/>
  <c r="C206" i="5" s="1" a="1"/>
  <c r="C206" i="5" s="1"/>
  <c r="B208" i="5" l="1"/>
  <c r="A207" i="5"/>
  <c r="C207" i="5" s="1" a="1"/>
  <c r="C207" i="5" s="1"/>
  <c r="B209" i="5" l="1"/>
  <c r="A208" i="5"/>
  <c r="C208" i="5" s="1" a="1"/>
  <c r="C208" i="5" s="1"/>
  <c r="B210" i="5" l="1"/>
  <c r="A209" i="5"/>
  <c r="C209" i="5" s="1" a="1"/>
  <c r="C209" i="5" s="1"/>
  <c r="B211" i="5" l="1"/>
  <c r="A210" i="5"/>
  <c r="C210" i="5" s="1" a="1"/>
  <c r="C210" i="5" s="1"/>
  <c r="B212" i="5" l="1"/>
  <c r="A211" i="5"/>
  <c r="C211" i="5" s="1" a="1"/>
  <c r="C211" i="5" s="1"/>
  <c r="B213" i="5" l="1"/>
  <c r="A212" i="5"/>
  <c r="B214" i="5" l="1"/>
  <c r="A213" i="5"/>
  <c r="B215" i="5" l="1"/>
  <c r="A214" i="5"/>
  <c r="B216" i="5" l="1"/>
  <c r="A215" i="5"/>
  <c r="B217" i="5" l="1"/>
  <c r="A216" i="5"/>
  <c r="B218" i="5" l="1"/>
  <c r="A217" i="5"/>
  <c r="B219" i="5" l="1"/>
  <c r="A218" i="5"/>
  <c r="B220" i="5" l="1"/>
  <c r="A219" i="5"/>
  <c r="B221" i="5" l="1"/>
  <c r="A220" i="5"/>
  <c r="B222" i="5" l="1"/>
  <c r="A221" i="5"/>
  <c r="B223" i="5" l="1"/>
  <c r="A222" i="5"/>
  <c r="B224" i="5" l="1"/>
  <c r="A223" i="5"/>
  <c r="B225" i="5" l="1"/>
  <c r="A224" i="5"/>
  <c r="B226" i="5" l="1"/>
  <c r="A225" i="5"/>
  <c r="B227" i="5" l="1"/>
  <c r="A226" i="5"/>
  <c r="B228" i="5" l="1"/>
  <c r="A227" i="5"/>
  <c r="B229" i="5" l="1"/>
  <c r="A228" i="5"/>
  <c r="C228" i="5" s="1" a="1"/>
  <c r="C228" i="5" s="1"/>
  <c r="C226" i="5" l="1" a="1"/>
  <c r="C226" i="5" s="1"/>
  <c r="C225" i="5" a="1"/>
  <c r="C225" i="5" s="1"/>
  <c r="C227" i="5" a="1"/>
  <c r="C227" i="5" s="1"/>
  <c r="B230" i="5"/>
  <c r="A229" i="5"/>
  <c r="C229" i="5" s="1" a="1"/>
  <c r="C229" i="5" s="1"/>
  <c r="B231" i="5" l="1"/>
  <c r="A230" i="5"/>
  <c r="C230" i="5" s="1" a="1"/>
  <c r="C230" i="5" s="1"/>
  <c r="B232" i="5" l="1"/>
  <c r="A231" i="5"/>
  <c r="C231" i="5" s="1" a="1"/>
  <c r="C231" i="5" s="1"/>
  <c r="B233" i="5" l="1"/>
  <c r="A232" i="5"/>
  <c r="C232" i="5" s="1" a="1"/>
  <c r="C232" i="5" s="1"/>
  <c r="B234" i="5" l="1"/>
  <c r="A233" i="5"/>
  <c r="C233" i="5" s="1" a="1"/>
  <c r="C233" i="5" s="1"/>
  <c r="B235" i="5" l="1"/>
  <c r="A234" i="5"/>
  <c r="C234" i="5" s="1" a="1"/>
  <c r="C234" i="5" s="1"/>
  <c r="B236" i="5" l="1"/>
  <c r="A235" i="5"/>
  <c r="C235" i="5" s="1" a="1"/>
  <c r="C235" i="5" s="1"/>
  <c r="B237" i="5" l="1"/>
  <c r="A236" i="5"/>
  <c r="C236" i="5" s="1" a="1"/>
  <c r="C236" i="5" s="1"/>
  <c r="B238" i="5" l="1"/>
  <c r="A237" i="5"/>
  <c r="C237" i="5" s="1" a="1"/>
  <c r="C237" i="5" s="1"/>
  <c r="B239" i="5" l="1"/>
  <c r="A238" i="5"/>
  <c r="C238" i="5" s="1" a="1"/>
  <c r="C238" i="5" s="1"/>
  <c r="B240" i="5" l="1"/>
  <c r="A239" i="5"/>
  <c r="C239" i="5" s="1" a="1"/>
  <c r="C239" i="5" s="1"/>
  <c r="B241" i="5" l="1"/>
  <c r="A240" i="5"/>
  <c r="C240" i="5" s="1" a="1"/>
  <c r="C240" i="5" s="1"/>
  <c r="B242" i="5" l="1"/>
  <c r="A241" i="5"/>
  <c r="C241" i="5" s="1" a="1"/>
  <c r="C241" i="5" s="1"/>
  <c r="B243" i="5" l="1"/>
  <c r="A242" i="5"/>
  <c r="C242" i="5" s="1" a="1"/>
  <c r="C242" i="5" s="1"/>
  <c r="B244" i="5" l="1"/>
  <c r="A243" i="5"/>
  <c r="B245" i="5" l="1"/>
  <c r="A244" i="5"/>
  <c r="B246" i="5" l="1"/>
  <c r="A245" i="5"/>
  <c r="B247" i="5" l="1"/>
  <c r="A246" i="5"/>
  <c r="B248" i="5" l="1"/>
  <c r="A247" i="5"/>
  <c r="B249" i="5" l="1"/>
  <c r="A248" i="5"/>
  <c r="B250" i="5" l="1"/>
  <c r="A249" i="5"/>
  <c r="B251" i="5" l="1"/>
  <c r="A250" i="5"/>
  <c r="B252" i="5" l="1"/>
  <c r="A251" i="5"/>
  <c r="B253" i="5" l="1"/>
  <c r="A252" i="5"/>
  <c r="B254" i="5" l="1"/>
  <c r="A253" i="5"/>
  <c r="B255" i="5" l="1"/>
  <c r="A254" i="5"/>
  <c r="B256" i="5" l="1"/>
  <c r="A255" i="5"/>
  <c r="B257" i="5" l="1"/>
  <c r="A256" i="5"/>
  <c r="B258" i="5" l="1"/>
  <c r="A257" i="5"/>
  <c r="C257" i="5" s="1" a="1"/>
  <c r="C257" i="5" s="1"/>
  <c r="C255" i="5" l="1" a="1"/>
  <c r="C255" i="5" s="1"/>
  <c r="C254" i="5" a="1"/>
  <c r="C254" i="5" s="1"/>
  <c r="C256" i="5" a="1"/>
  <c r="C256" i="5" s="1"/>
  <c r="B259" i="5"/>
  <c r="A258" i="5"/>
  <c r="C258" i="5" s="1" a="1"/>
  <c r="C258" i="5" s="1"/>
  <c r="B260" i="5" l="1"/>
  <c r="A259" i="5"/>
  <c r="C259" i="5" s="1" a="1"/>
  <c r="C259" i="5" s="1"/>
  <c r="B261" i="5" l="1"/>
  <c r="A260" i="5"/>
  <c r="C260" i="5" s="1" a="1"/>
  <c r="C260" i="5" s="1"/>
  <c r="B262" i="5" l="1"/>
  <c r="A261" i="5"/>
  <c r="C261" i="5" s="1" a="1"/>
  <c r="C261" i="5" s="1"/>
  <c r="B263" i="5" l="1"/>
  <c r="A262" i="5"/>
  <c r="C262" i="5" s="1" a="1"/>
  <c r="C262" i="5" s="1"/>
  <c r="B264" i="5" l="1"/>
  <c r="A263" i="5"/>
  <c r="C263" i="5" s="1" a="1"/>
  <c r="C263" i="5" s="1"/>
  <c r="B265" i="5" l="1"/>
  <c r="A264" i="5"/>
  <c r="C264" i="5" s="1" a="1"/>
  <c r="C264" i="5" s="1"/>
  <c r="B266" i="5" l="1"/>
  <c r="A265" i="5"/>
  <c r="C265" i="5" s="1" a="1"/>
  <c r="C265" i="5" s="1"/>
  <c r="B267" i="5" l="1"/>
  <c r="A266" i="5"/>
  <c r="C266" i="5" s="1" a="1"/>
  <c r="C266" i="5" s="1"/>
  <c r="B268" i="5" l="1"/>
  <c r="A267" i="5"/>
  <c r="C267" i="5" s="1" a="1"/>
  <c r="C267" i="5" s="1"/>
  <c r="B269" i="5" l="1"/>
  <c r="A268" i="5"/>
  <c r="C268" i="5" s="1" a="1"/>
  <c r="C268" i="5" s="1"/>
  <c r="B270" i="5" l="1"/>
  <c r="A269" i="5"/>
  <c r="C269" i="5" s="1" a="1"/>
  <c r="C269" i="5" s="1"/>
  <c r="B271" i="5" l="1"/>
  <c r="A270" i="5"/>
  <c r="C270" i="5" s="1" a="1"/>
  <c r="C270" i="5" s="1"/>
  <c r="B272" i="5" l="1"/>
  <c r="A271" i="5"/>
  <c r="C271" i="5" s="1" a="1"/>
  <c r="C271" i="5" s="1"/>
  <c r="B273" i="5" l="1"/>
  <c r="A272" i="5"/>
  <c r="C272" i="5" s="1" a="1"/>
  <c r="C272" i="5" s="1"/>
  <c r="B274" i="5" l="1"/>
  <c r="A273" i="5"/>
  <c r="B275" i="5" l="1"/>
  <c r="A274" i="5"/>
  <c r="B276" i="5" l="1"/>
  <c r="A275" i="5"/>
  <c r="A276" i="5" l="1"/>
  <c r="B277" i="5"/>
  <c r="B278" i="5" l="1"/>
  <c r="A277" i="5"/>
  <c r="B279" i="5" l="1"/>
  <c r="A278" i="5"/>
  <c r="B280" i="5" l="1"/>
  <c r="A279" i="5"/>
  <c r="B281" i="5" l="1"/>
  <c r="A280" i="5"/>
  <c r="B282" i="5" l="1"/>
  <c r="A281" i="5"/>
  <c r="B283" i="5" l="1"/>
  <c r="A282" i="5"/>
  <c r="B284" i="5" l="1"/>
  <c r="A283" i="5"/>
  <c r="B285" i="5" l="1"/>
  <c r="A284" i="5"/>
  <c r="B286" i="5" l="1"/>
  <c r="A285" i="5"/>
  <c r="B287" i="5" l="1"/>
  <c r="A286" i="5"/>
  <c r="B288" i="5" l="1"/>
  <c r="A287" i="5"/>
  <c r="B289" i="5" l="1"/>
  <c r="A288" i="5"/>
  <c r="B290" i="5" l="1"/>
  <c r="A289" i="5"/>
  <c r="B291" i="5" l="1"/>
  <c r="A290" i="5"/>
  <c r="B292" i="5" l="1"/>
  <c r="A291" i="5"/>
  <c r="B293" i="5" l="1"/>
  <c r="A292" i="5"/>
  <c r="B294" i="5" l="1"/>
  <c r="A293" i="5"/>
  <c r="B295" i="5" l="1"/>
  <c r="A294" i="5"/>
  <c r="B296" i="5" l="1"/>
  <c r="A295" i="5"/>
  <c r="B297" i="5" l="1"/>
  <c r="A296" i="5"/>
  <c r="B298" i="5" l="1"/>
  <c r="A297" i="5"/>
  <c r="C294" i="5" l="1" a="1"/>
  <c r="C294" i="5" s="1"/>
  <c r="B299" i="5"/>
  <c r="A298" i="5"/>
  <c r="C298" i="5" s="1" a="1"/>
  <c r="C298" i="5" s="1"/>
  <c r="C296" i="5" l="1" a="1"/>
  <c r="C296" i="5" s="1"/>
  <c r="C295" i="5" a="1"/>
  <c r="C295" i="5" s="1"/>
  <c r="C297" i="5" a="1"/>
  <c r="C297" i="5" s="1"/>
  <c r="B300" i="5"/>
  <c r="A299" i="5"/>
  <c r="C299" i="5" s="1" a="1"/>
  <c r="C299" i="5" s="1"/>
  <c r="B301" i="5" l="1"/>
  <c r="A300" i="5"/>
  <c r="C300" i="5" s="1" a="1"/>
  <c r="C300" i="5" s="1"/>
  <c r="B302" i="5" l="1"/>
  <c r="A301" i="5"/>
  <c r="C301" i="5" s="1" a="1"/>
  <c r="C301" i="5" s="1"/>
  <c r="B303" i="5" l="1"/>
  <c r="A302" i="5"/>
  <c r="C302" i="5" s="1" a="1"/>
  <c r="C302" i="5" s="1"/>
  <c r="A303" i="5" l="1"/>
  <c r="C303" i="5" s="1" a="1"/>
  <c r="C303" i="5" s="1"/>
  <c r="B304" i="5"/>
  <c r="B305" i="5" l="1"/>
  <c r="A304" i="5"/>
  <c r="C304" i="5" s="1" a="1"/>
  <c r="C304" i="5" s="1"/>
  <c r="B306" i="5" l="1"/>
  <c r="A305" i="5"/>
  <c r="C305" i="5" s="1" a="1"/>
  <c r="C305" i="5" s="1"/>
  <c r="A306" i="5" l="1"/>
  <c r="C306" i="5" s="1" a="1"/>
  <c r="C306" i="5" s="1"/>
  <c r="B307" i="5"/>
  <c r="A307" i="5" s="1"/>
  <c r="C307" i="5" l="1" a="1"/>
  <c r="C307" i="5" s="1"/>
  <c r="C4" i="5" a="1"/>
  <c r="C4" i="5" s="1"/>
  <c r="C5" i="5" a="1"/>
  <c r="C5" i="5" s="1"/>
  <c r="C3" i="5" a="1"/>
  <c r="C3" i="5" s="1"/>
  <c r="C8" i="5" a="1"/>
  <c r="C8" i="5" s="1"/>
  <c r="C6" i="5" a="1"/>
  <c r="C6" i="5" s="1"/>
  <c r="C7" i="5" a="1"/>
  <c r="C7" i="5" s="1"/>
  <c r="C9" i="5" a="1"/>
  <c r="C9" i="5" s="1"/>
  <c r="C11" i="5" a="1"/>
  <c r="C11" i="5" s="1"/>
  <c r="C12" i="5" a="1"/>
  <c r="C12" i="5" s="1"/>
  <c r="C10" i="5" a="1"/>
  <c r="C10" i="5" s="1"/>
  <c r="C13" i="5" a="1"/>
  <c r="C13" i="5" s="1"/>
  <c r="C16" i="5" a="1"/>
  <c r="C16" i="5" s="1"/>
  <c r="C17" i="5" a="1"/>
  <c r="C17" i="5" s="1"/>
  <c r="C15" i="5" a="1"/>
  <c r="C15" i="5" s="1"/>
  <c r="C14" i="5" a="1"/>
  <c r="C14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30" i="5" a="1"/>
  <c r="C130" i="5" s="1"/>
  <c r="C129" i="5" a="1"/>
  <c r="C129" i="5" s="1"/>
  <c r="C131" i="5" a="1"/>
  <c r="C131" i="5" s="1"/>
  <c r="C151" i="5" a="1"/>
  <c r="C151" i="5" s="1"/>
  <c r="C153" i="5" a="1"/>
  <c r="C153" i="5" s="1"/>
  <c r="C152" i="5" a="1"/>
  <c r="C152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9" i="5" a="1"/>
  <c r="C219" i="5" s="1"/>
  <c r="C218" i="5" a="1"/>
  <c r="C218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3" i="5" a="1"/>
  <c r="C283" i="5" s="1"/>
  <c r="C282" i="5" a="1"/>
  <c r="C282" i="5" s="1"/>
  <c r="C285" i="5" a="1"/>
  <c r="C285" i="5" s="1"/>
  <c r="C284" i="5" a="1"/>
  <c r="C284" i="5" s="1"/>
  <c r="C286" i="5" a="1"/>
  <c r="C286" i="5" s="1"/>
  <c r="C287" i="5" a="1"/>
  <c r="C287" i="5" s="1"/>
  <c r="C288" i="5" a="1"/>
  <c r="C288" i="5" s="1"/>
  <c r="C290" i="5" a="1"/>
  <c r="C290" i="5" s="1"/>
  <c r="C289" i="5" a="1"/>
  <c r="C289" i="5" s="1"/>
  <c r="C291" i="5" a="1"/>
  <c r="C291" i="5" s="1"/>
  <c r="C292" i="5" a="1"/>
  <c r="C292" i="5" s="1"/>
  <c r="C293" i="5" a="1"/>
  <c r="C293" i="5" s="1"/>
  <c r="C2" i="5" a="1"/>
  <c r="C2" i="5" s="1"/>
  <c r="F18" i="5" s="1"/>
</calcChain>
</file>

<file path=xl/sharedStrings.xml><?xml version="1.0" encoding="utf-8"?>
<sst xmlns="http://schemas.openxmlformats.org/spreadsheetml/2006/main" count="27" uniqueCount="25">
  <si>
    <t>Fecha</t>
  </si>
  <si>
    <t>Litros suministrados</t>
  </si>
  <si>
    <t>Mes</t>
  </si>
  <si>
    <t>Fecha de solicitud devolución</t>
  </si>
  <si>
    <t>Fecha de ingreso de devolución</t>
  </si>
  <si>
    <t>Fecha de solicitud de anticipo</t>
  </si>
  <si>
    <t>Fecha de ingreso de anticipo</t>
  </si>
  <si>
    <t>Importe devolución</t>
  </si>
  <si>
    <t>Importe anticipo</t>
  </si>
  <si>
    <t>Importe complemento anticipo</t>
  </si>
  <si>
    <t>*El complemento del anticipo no se solicitó y se ingresó junto con la devolución de junio.</t>
  </si>
  <si>
    <t>Nombre persona de contacto:</t>
  </si>
  <si>
    <t>Correo electrónico:</t>
  </si>
  <si>
    <t>Telefóno de contacto:</t>
  </si>
  <si>
    <t>Nombre de la empresa:</t>
  </si>
  <si>
    <t>NIF:</t>
  </si>
  <si>
    <t>EMPRESA DE DISTRIBUCIÓN, S.L.</t>
  </si>
  <si>
    <t>B1234567</t>
  </si>
  <si>
    <t>Juan García López</t>
  </si>
  <si>
    <t>juan.garcia@empresadistribucion.com</t>
  </si>
  <si>
    <t>Bonificación adelantada</t>
  </si>
  <si>
    <t>Saldo acumulado</t>
  </si>
  <si>
    <t>Intereses</t>
  </si>
  <si>
    <t>Total intereses</t>
  </si>
  <si>
    <t>Intereses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</si>
</sst>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0" fontId="2" fillId="0" borderId="0" xfId="1"/>
    <xf numFmtId="0" fontId="0" fillId="0" borderId="0" xfId="0" applyNumberFormat="1"/>
    <xf numFmtId="4" fontId="0" fillId="2" borderId="0" xfId="0" applyNumberFormat="1" applyFill="1"/>
    <xf numFmtId="14" fontId="0" fillId="2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'Cálculo interes'!$A$1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'Cálculo interes'!$B$2:$B$307</c:f>
              <c:numCache>
                <c:formatCode>m/d/yyyy</c:formatCode>
                <c:ptCount val="306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>
                  <c:v>44927</c:v>
                </c:pt>
                <c:pt idx="276">
                  <c:v>44928</c:v>
                </c:pt>
                <c:pt idx="277">
                  <c:v>44929</c:v>
                </c:pt>
                <c:pt idx="278">
                  <c:v>44930</c:v>
                </c:pt>
                <c:pt idx="279">
                  <c:v>44931</c:v>
                </c:pt>
                <c:pt idx="280">
                  <c:v>44932</c:v>
                </c:pt>
                <c:pt idx="281">
                  <c:v>44933</c:v>
                </c:pt>
                <c:pt idx="282">
                  <c:v>44934</c:v>
                </c:pt>
                <c:pt idx="283">
                  <c:v>44935</c:v>
                </c:pt>
                <c:pt idx="284">
                  <c:v>44936</c:v>
                </c:pt>
                <c:pt idx="285">
                  <c:v>44937</c:v>
                </c:pt>
                <c:pt idx="286">
                  <c:v>44938</c:v>
                </c:pt>
                <c:pt idx="287">
                  <c:v>44939</c:v>
                </c:pt>
                <c:pt idx="288">
                  <c:v>44940</c:v>
                </c:pt>
                <c:pt idx="289">
                  <c:v>44941</c:v>
                </c:pt>
                <c:pt idx="290">
                  <c:v>44942</c:v>
                </c:pt>
                <c:pt idx="291">
                  <c:v>44943</c:v>
                </c:pt>
                <c:pt idx="292">
                  <c:v>44944</c:v>
                </c:pt>
                <c:pt idx="293">
                  <c:v>44945</c:v>
                </c:pt>
                <c:pt idx="294">
                  <c:v>44946</c:v>
                </c:pt>
                <c:pt idx="295">
                  <c:v>44947</c:v>
                </c:pt>
                <c:pt idx="296">
                  <c:v>44948</c:v>
                </c:pt>
                <c:pt idx="297">
                  <c:v>44949</c:v>
                </c:pt>
                <c:pt idx="298">
                  <c:v>44950</c:v>
                </c:pt>
                <c:pt idx="299">
                  <c:v>44951</c:v>
                </c:pt>
                <c:pt idx="300">
                  <c:v>44952</c:v>
                </c:pt>
                <c:pt idx="301">
                  <c:v>44953</c:v>
                </c:pt>
                <c:pt idx="302">
                  <c:v>44954</c:v>
                </c:pt>
                <c:pt idx="303">
                  <c:v>44955</c:v>
                </c:pt>
                <c:pt idx="304">
                  <c:v>44956</c:v>
                </c:pt>
                <c:pt idx="305">
                  <c:v>44957</c:v>
                </c:pt>
              </c:numCache>
            </c:numRef>
          </c:cat>
          <c:val>
            <c:numRef>
              <c:f>'Cálculo interes'!$A$2:$A$307</c:f>
              <c:numCache>
                <c:formatCode>#,##0.00</c:formatCode>
                <c:ptCount val="306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-52000</c:v>
                </c:pt>
                <c:pt idx="20">
                  <c:v>-42000</c:v>
                </c:pt>
                <c:pt idx="21">
                  <c:v>-32000</c:v>
                </c:pt>
                <c:pt idx="22">
                  <c:v>-22000</c:v>
                </c:pt>
                <c:pt idx="23">
                  <c:v>-12000</c:v>
                </c:pt>
                <c:pt idx="24">
                  <c:v>-2000</c:v>
                </c:pt>
                <c:pt idx="25">
                  <c:v>8000</c:v>
                </c:pt>
                <c:pt idx="26">
                  <c:v>18000</c:v>
                </c:pt>
                <c:pt idx="27">
                  <c:v>28000</c:v>
                </c:pt>
                <c:pt idx="28">
                  <c:v>38000</c:v>
                </c:pt>
                <c:pt idx="29">
                  <c:v>48000</c:v>
                </c:pt>
                <c:pt idx="30">
                  <c:v>58000</c:v>
                </c:pt>
                <c:pt idx="31">
                  <c:v>68000</c:v>
                </c:pt>
                <c:pt idx="32">
                  <c:v>78000</c:v>
                </c:pt>
                <c:pt idx="33">
                  <c:v>88000</c:v>
                </c:pt>
                <c:pt idx="34">
                  <c:v>98000</c:v>
                </c:pt>
                <c:pt idx="35">
                  <c:v>108000</c:v>
                </c:pt>
                <c:pt idx="36">
                  <c:v>118000</c:v>
                </c:pt>
                <c:pt idx="37">
                  <c:v>128000</c:v>
                </c:pt>
                <c:pt idx="38">
                  <c:v>138000</c:v>
                </c:pt>
                <c:pt idx="39">
                  <c:v>148000</c:v>
                </c:pt>
                <c:pt idx="40">
                  <c:v>158000</c:v>
                </c:pt>
                <c:pt idx="41">
                  <c:v>168000</c:v>
                </c:pt>
                <c:pt idx="42">
                  <c:v>178000</c:v>
                </c:pt>
                <c:pt idx="43">
                  <c:v>188000</c:v>
                </c:pt>
                <c:pt idx="44">
                  <c:v>198000</c:v>
                </c:pt>
                <c:pt idx="45">
                  <c:v>208000</c:v>
                </c:pt>
                <c:pt idx="46">
                  <c:v>-82000</c:v>
                </c:pt>
                <c:pt idx="47">
                  <c:v>-72000</c:v>
                </c:pt>
                <c:pt idx="48">
                  <c:v>-62000</c:v>
                </c:pt>
                <c:pt idx="49">
                  <c:v>-52000</c:v>
                </c:pt>
                <c:pt idx="50">
                  <c:v>-42000</c:v>
                </c:pt>
                <c:pt idx="51">
                  <c:v>-32000</c:v>
                </c:pt>
                <c:pt idx="52">
                  <c:v>-22000</c:v>
                </c:pt>
                <c:pt idx="53">
                  <c:v>-12000</c:v>
                </c:pt>
                <c:pt idx="54">
                  <c:v>-2000</c:v>
                </c:pt>
                <c:pt idx="55">
                  <c:v>8000</c:v>
                </c:pt>
                <c:pt idx="56">
                  <c:v>18000</c:v>
                </c:pt>
                <c:pt idx="57">
                  <c:v>28000</c:v>
                </c:pt>
                <c:pt idx="58">
                  <c:v>38000</c:v>
                </c:pt>
                <c:pt idx="59">
                  <c:v>48000</c:v>
                </c:pt>
                <c:pt idx="60">
                  <c:v>58000</c:v>
                </c:pt>
                <c:pt idx="61">
                  <c:v>68000</c:v>
                </c:pt>
                <c:pt idx="62">
                  <c:v>78000</c:v>
                </c:pt>
                <c:pt idx="63">
                  <c:v>88000</c:v>
                </c:pt>
                <c:pt idx="64">
                  <c:v>98000</c:v>
                </c:pt>
                <c:pt idx="65">
                  <c:v>108000</c:v>
                </c:pt>
                <c:pt idx="66">
                  <c:v>118000</c:v>
                </c:pt>
                <c:pt idx="67">
                  <c:v>128000</c:v>
                </c:pt>
                <c:pt idx="68">
                  <c:v>138000</c:v>
                </c:pt>
                <c:pt idx="69">
                  <c:v>148000</c:v>
                </c:pt>
                <c:pt idx="70">
                  <c:v>158000</c:v>
                </c:pt>
                <c:pt idx="71">
                  <c:v>-142000</c:v>
                </c:pt>
                <c:pt idx="72">
                  <c:v>-132000</c:v>
                </c:pt>
                <c:pt idx="73">
                  <c:v>-122000</c:v>
                </c:pt>
                <c:pt idx="74">
                  <c:v>-112000</c:v>
                </c:pt>
                <c:pt idx="75">
                  <c:v>-102000</c:v>
                </c:pt>
                <c:pt idx="76">
                  <c:v>-92000</c:v>
                </c:pt>
                <c:pt idx="77">
                  <c:v>-82000</c:v>
                </c:pt>
                <c:pt idx="78">
                  <c:v>-72000</c:v>
                </c:pt>
                <c:pt idx="79">
                  <c:v>-62000</c:v>
                </c:pt>
                <c:pt idx="80">
                  <c:v>-52000</c:v>
                </c:pt>
                <c:pt idx="81">
                  <c:v>-42000</c:v>
                </c:pt>
                <c:pt idx="82">
                  <c:v>-32000</c:v>
                </c:pt>
                <c:pt idx="83">
                  <c:v>-22000</c:v>
                </c:pt>
                <c:pt idx="84">
                  <c:v>-12000</c:v>
                </c:pt>
                <c:pt idx="85">
                  <c:v>-2000</c:v>
                </c:pt>
                <c:pt idx="86">
                  <c:v>8000</c:v>
                </c:pt>
                <c:pt idx="87">
                  <c:v>18000</c:v>
                </c:pt>
                <c:pt idx="88">
                  <c:v>28000</c:v>
                </c:pt>
                <c:pt idx="89">
                  <c:v>38000</c:v>
                </c:pt>
                <c:pt idx="90">
                  <c:v>48000</c:v>
                </c:pt>
                <c:pt idx="91">
                  <c:v>58000</c:v>
                </c:pt>
                <c:pt idx="92">
                  <c:v>68000</c:v>
                </c:pt>
                <c:pt idx="93">
                  <c:v>78000</c:v>
                </c:pt>
                <c:pt idx="94">
                  <c:v>88000</c:v>
                </c:pt>
                <c:pt idx="95">
                  <c:v>98000</c:v>
                </c:pt>
                <c:pt idx="96">
                  <c:v>108000</c:v>
                </c:pt>
                <c:pt idx="97">
                  <c:v>118000</c:v>
                </c:pt>
                <c:pt idx="98">
                  <c:v>128000</c:v>
                </c:pt>
                <c:pt idx="99">
                  <c:v>138000</c:v>
                </c:pt>
                <c:pt idx="100">
                  <c:v>148000</c:v>
                </c:pt>
                <c:pt idx="101">
                  <c:v>158000</c:v>
                </c:pt>
                <c:pt idx="102">
                  <c:v>168000</c:v>
                </c:pt>
                <c:pt idx="103">
                  <c:v>178000</c:v>
                </c:pt>
                <c:pt idx="104">
                  <c:v>188000</c:v>
                </c:pt>
                <c:pt idx="105">
                  <c:v>-120000</c:v>
                </c:pt>
                <c:pt idx="106">
                  <c:v>-110000</c:v>
                </c:pt>
                <c:pt idx="107">
                  <c:v>-100000</c:v>
                </c:pt>
                <c:pt idx="108">
                  <c:v>-90000</c:v>
                </c:pt>
                <c:pt idx="109">
                  <c:v>-80000</c:v>
                </c:pt>
                <c:pt idx="110">
                  <c:v>-70000</c:v>
                </c:pt>
                <c:pt idx="111">
                  <c:v>-60000</c:v>
                </c:pt>
                <c:pt idx="112">
                  <c:v>-50000</c:v>
                </c:pt>
                <c:pt idx="113">
                  <c:v>-40000</c:v>
                </c:pt>
                <c:pt idx="114">
                  <c:v>-30000</c:v>
                </c:pt>
                <c:pt idx="115">
                  <c:v>-20000</c:v>
                </c:pt>
                <c:pt idx="116">
                  <c:v>-10000</c:v>
                </c:pt>
                <c:pt idx="117">
                  <c:v>0</c:v>
                </c:pt>
                <c:pt idx="118">
                  <c:v>10000</c:v>
                </c:pt>
                <c:pt idx="119">
                  <c:v>20000</c:v>
                </c:pt>
                <c:pt idx="120">
                  <c:v>30000</c:v>
                </c:pt>
                <c:pt idx="121">
                  <c:v>40000</c:v>
                </c:pt>
                <c:pt idx="122">
                  <c:v>50000</c:v>
                </c:pt>
                <c:pt idx="123">
                  <c:v>60000</c:v>
                </c:pt>
                <c:pt idx="124">
                  <c:v>70000</c:v>
                </c:pt>
                <c:pt idx="125">
                  <c:v>80000</c:v>
                </c:pt>
                <c:pt idx="126">
                  <c:v>90000</c:v>
                </c:pt>
                <c:pt idx="127">
                  <c:v>100000</c:v>
                </c:pt>
                <c:pt idx="128">
                  <c:v>110000</c:v>
                </c:pt>
                <c:pt idx="129">
                  <c:v>120000</c:v>
                </c:pt>
                <c:pt idx="130">
                  <c:v>130000</c:v>
                </c:pt>
                <c:pt idx="131">
                  <c:v>140000</c:v>
                </c:pt>
                <c:pt idx="132">
                  <c:v>150000</c:v>
                </c:pt>
                <c:pt idx="133">
                  <c:v>-150000</c:v>
                </c:pt>
                <c:pt idx="134">
                  <c:v>-140000</c:v>
                </c:pt>
                <c:pt idx="135">
                  <c:v>-130000</c:v>
                </c:pt>
                <c:pt idx="136">
                  <c:v>-120000</c:v>
                </c:pt>
                <c:pt idx="137">
                  <c:v>-110000</c:v>
                </c:pt>
                <c:pt idx="138">
                  <c:v>-100000</c:v>
                </c:pt>
                <c:pt idx="139">
                  <c:v>-90000</c:v>
                </c:pt>
                <c:pt idx="140">
                  <c:v>-80000</c:v>
                </c:pt>
                <c:pt idx="141">
                  <c:v>-70000</c:v>
                </c:pt>
                <c:pt idx="142">
                  <c:v>-60000</c:v>
                </c:pt>
                <c:pt idx="143">
                  <c:v>-50000</c:v>
                </c:pt>
                <c:pt idx="144">
                  <c:v>-40000</c:v>
                </c:pt>
                <c:pt idx="145">
                  <c:v>-30000</c:v>
                </c:pt>
                <c:pt idx="146">
                  <c:v>-20000</c:v>
                </c:pt>
                <c:pt idx="147">
                  <c:v>-10000</c:v>
                </c:pt>
                <c:pt idx="148">
                  <c:v>0</c:v>
                </c:pt>
                <c:pt idx="149">
                  <c:v>10000</c:v>
                </c:pt>
                <c:pt idx="150">
                  <c:v>20000</c:v>
                </c:pt>
                <c:pt idx="151">
                  <c:v>30000</c:v>
                </c:pt>
                <c:pt idx="152">
                  <c:v>40000</c:v>
                </c:pt>
                <c:pt idx="153">
                  <c:v>50000</c:v>
                </c:pt>
                <c:pt idx="154">
                  <c:v>60000</c:v>
                </c:pt>
                <c:pt idx="155">
                  <c:v>70000</c:v>
                </c:pt>
                <c:pt idx="156">
                  <c:v>80000</c:v>
                </c:pt>
                <c:pt idx="157">
                  <c:v>90000</c:v>
                </c:pt>
                <c:pt idx="158">
                  <c:v>100000</c:v>
                </c:pt>
                <c:pt idx="159">
                  <c:v>110000</c:v>
                </c:pt>
                <c:pt idx="160">
                  <c:v>120000</c:v>
                </c:pt>
                <c:pt idx="161">
                  <c:v>130000</c:v>
                </c:pt>
                <c:pt idx="162">
                  <c:v>140000</c:v>
                </c:pt>
                <c:pt idx="163">
                  <c:v>150000</c:v>
                </c:pt>
                <c:pt idx="164">
                  <c:v>160000</c:v>
                </c:pt>
                <c:pt idx="165">
                  <c:v>-140000</c:v>
                </c:pt>
                <c:pt idx="166">
                  <c:v>-130000</c:v>
                </c:pt>
                <c:pt idx="167">
                  <c:v>-120000</c:v>
                </c:pt>
                <c:pt idx="168">
                  <c:v>-110000</c:v>
                </c:pt>
                <c:pt idx="169">
                  <c:v>-100000</c:v>
                </c:pt>
                <c:pt idx="170">
                  <c:v>-90000</c:v>
                </c:pt>
                <c:pt idx="171">
                  <c:v>-80000</c:v>
                </c:pt>
                <c:pt idx="172">
                  <c:v>-70000</c:v>
                </c:pt>
                <c:pt idx="173">
                  <c:v>-60000</c:v>
                </c:pt>
                <c:pt idx="174">
                  <c:v>-50000</c:v>
                </c:pt>
                <c:pt idx="175">
                  <c:v>-40000</c:v>
                </c:pt>
                <c:pt idx="176">
                  <c:v>-30000</c:v>
                </c:pt>
                <c:pt idx="177">
                  <c:v>-20000</c:v>
                </c:pt>
                <c:pt idx="178">
                  <c:v>-10000</c:v>
                </c:pt>
                <c:pt idx="179">
                  <c:v>0</c:v>
                </c:pt>
                <c:pt idx="180">
                  <c:v>10000</c:v>
                </c:pt>
                <c:pt idx="181">
                  <c:v>20000</c:v>
                </c:pt>
                <c:pt idx="182">
                  <c:v>30000</c:v>
                </c:pt>
                <c:pt idx="183">
                  <c:v>40000</c:v>
                </c:pt>
                <c:pt idx="184">
                  <c:v>50000</c:v>
                </c:pt>
                <c:pt idx="185">
                  <c:v>60000</c:v>
                </c:pt>
                <c:pt idx="186">
                  <c:v>70000</c:v>
                </c:pt>
                <c:pt idx="187">
                  <c:v>80000</c:v>
                </c:pt>
                <c:pt idx="188">
                  <c:v>90000</c:v>
                </c:pt>
                <c:pt idx="189">
                  <c:v>100000</c:v>
                </c:pt>
                <c:pt idx="190">
                  <c:v>110000</c:v>
                </c:pt>
                <c:pt idx="191">
                  <c:v>120000</c:v>
                </c:pt>
                <c:pt idx="192">
                  <c:v>130000</c:v>
                </c:pt>
                <c:pt idx="193">
                  <c:v>140000</c:v>
                </c:pt>
                <c:pt idx="194">
                  <c:v>150000</c:v>
                </c:pt>
                <c:pt idx="195">
                  <c:v>160000</c:v>
                </c:pt>
                <c:pt idx="196">
                  <c:v>170000</c:v>
                </c:pt>
                <c:pt idx="197">
                  <c:v>180000</c:v>
                </c:pt>
                <c:pt idx="198">
                  <c:v>-110000</c:v>
                </c:pt>
                <c:pt idx="199">
                  <c:v>-100000</c:v>
                </c:pt>
                <c:pt idx="200">
                  <c:v>-90000</c:v>
                </c:pt>
                <c:pt idx="201">
                  <c:v>-80000</c:v>
                </c:pt>
                <c:pt idx="202">
                  <c:v>-70000</c:v>
                </c:pt>
                <c:pt idx="203">
                  <c:v>-60000</c:v>
                </c:pt>
                <c:pt idx="204">
                  <c:v>-50000</c:v>
                </c:pt>
                <c:pt idx="205">
                  <c:v>-40000</c:v>
                </c:pt>
                <c:pt idx="206">
                  <c:v>-30000</c:v>
                </c:pt>
                <c:pt idx="207">
                  <c:v>-20000</c:v>
                </c:pt>
                <c:pt idx="208">
                  <c:v>-10000</c:v>
                </c:pt>
                <c:pt idx="209">
                  <c:v>0</c:v>
                </c:pt>
                <c:pt idx="210">
                  <c:v>10000</c:v>
                </c:pt>
                <c:pt idx="211">
                  <c:v>20000</c:v>
                </c:pt>
                <c:pt idx="212">
                  <c:v>30000</c:v>
                </c:pt>
                <c:pt idx="213">
                  <c:v>40000</c:v>
                </c:pt>
                <c:pt idx="214">
                  <c:v>50000</c:v>
                </c:pt>
                <c:pt idx="215">
                  <c:v>60000</c:v>
                </c:pt>
                <c:pt idx="216">
                  <c:v>70000</c:v>
                </c:pt>
                <c:pt idx="217">
                  <c:v>80000</c:v>
                </c:pt>
                <c:pt idx="218">
                  <c:v>90000</c:v>
                </c:pt>
                <c:pt idx="219">
                  <c:v>100000</c:v>
                </c:pt>
                <c:pt idx="220">
                  <c:v>110000</c:v>
                </c:pt>
                <c:pt idx="221">
                  <c:v>120000</c:v>
                </c:pt>
                <c:pt idx="222">
                  <c:v>130000</c:v>
                </c:pt>
                <c:pt idx="223">
                  <c:v>140000</c:v>
                </c:pt>
                <c:pt idx="224">
                  <c:v>150000</c:v>
                </c:pt>
                <c:pt idx="225">
                  <c:v>160000</c:v>
                </c:pt>
                <c:pt idx="226">
                  <c:v>-140000</c:v>
                </c:pt>
                <c:pt idx="227">
                  <c:v>-130000</c:v>
                </c:pt>
                <c:pt idx="228">
                  <c:v>-120000</c:v>
                </c:pt>
                <c:pt idx="229">
                  <c:v>-110000</c:v>
                </c:pt>
                <c:pt idx="230">
                  <c:v>-100000</c:v>
                </c:pt>
                <c:pt idx="231">
                  <c:v>-90000</c:v>
                </c:pt>
                <c:pt idx="232">
                  <c:v>-80000</c:v>
                </c:pt>
                <c:pt idx="233">
                  <c:v>-70000</c:v>
                </c:pt>
                <c:pt idx="234">
                  <c:v>-60000</c:v>
                </c:pt>
                <c:pt idx="235">
                  <c:v>-50000</c:v>
                </c:pt>
                <c:pt idx="236">
                  <c:v>-40000</c:v>
                </c:pt>
                <c:pt idx="237">
                  <c:v>-30000</c:v>
                </c:pt>
                <c:pt idx="238">
                  <c:v>-20000</c:v>
                </c:pt>
                <c:pt idx="239">
                  <c:v>-10000</c:v>
                </c:pt>
                <c:pt idx="240">
                  <c:v>0</c:v>
                </c:pt>
                <c:pt idx="241">
                  <c:v>10000</c:v>
                </c:pt>
                <c:pt idx="242">
                  <c:v>20000</c:v>
                </c:pt>
                <c:pt idx="243">
                  <c:v>30000</c:v>
                </c:pt>
                <c:pt idx="244">
                  <c:v>40000</c:v>
                </c:pt>
                <c:pt idx="245">
                  <c:v>50000</c:v>
                </c:pt>
                <c:pt idx="246">
                  <c:v>60000</c:v>
                </c:pt>
                <c:pt idx="247">
                  <c:v>70000</c:v>
                </c:pt>
                <c:pt idx="248">
                  <c:v>80000</c:v>
                </c:pt>
                <c:pt idx="249">
                  <c:v>90000</c:v>
                </c:pt>
                <c:pt idx="250">
                  <c:v>100000</c:v>
                </c:pt>
                <c:pt idx="251">
                  <c:v>110000</c:v>
                </c:pt>
                <c:pt idx="252">
                  <c:v>120000</c:v>
                </c:pt>
                <c:pt idx="253">
                  <c:v>130000</c:v>
                </c:pt>
                <c:pt idx="254">
                  <c:v>140000</c:v>
                </c:pt>
                <c:pt idx="255">
                  <c:v>-150000</c:v>
                </c:pt>
                <c:pt idx="256">
                  <c:v>-140000</c:v>
                </c:pt>
                <c:pt idx="257">
                  <c:v>-130000</c:v>
                </c:pt>
                <c:pt idx="258">
                  <c:v>-120000</c:v>
                </c:pt>
                <c:pt idx="259">
                  <c:v>-110000</c:v>
                </c:pt>
                <c:pt idx="260">
                  <c:v>-100000</c:v>
                </c:pt>
                <c:pt idx="261">
                  <c:v>-90000</c:v>
                </c:pt>
                <c:pt idx="262">
                  <c:v>-80000</c:v>
                </c:pt>
                <c:pt idx="263">
                  <c:v>-70000</c:v>
                </c:pt>
                <c:pt idx="264">
                  <c:v>-60000</c:v>
                </c:pt>
                <c:pt idx="265">
                  <c:v>-50000</c:v>
                </c:pt>
                <c:pt idx="266">
                  <c:v>-40000</c:v>
                </c:pt>
                <c:pt idx="267">
                  <c:v>-30000</c:v>
                </c:pt>
                <c:pt idx="268">
                  <c:v>-20000</c:v>
                </c:pt>
                <c:pt idx="269">
                  <c:v>-10000</c:v>
                </c:pt>
                <c:pt idx="270">
                  <c:v>0</c:v>
                </c:pt>
                <c:pt idx="271">
                  <c:v>10000</c:v>
                </c:pt>
                <c:pt idx="272">
                  <c:v>20000</c:v>
                </c:pt>
                <c:pt idx="273">
                  <c:v>30000</c:v>
                </c:pt>
                <c:pt idx="274">
                  <c:v>40000</c:v>
                </c:pt>
                <c:pt idx="275">
                  <c:v>40000</c:v>
                </c:pt>
                <c:pt idx="276">
                  <c:v>40000</c:v>
                </c:pt>
                <c:pt idx="277">
                  <c:v>40000</c:v>
                </c:pt>
                <c:pt idx="278">
                  <c:v>40000</c:v>
                </c:pt>
                <c:pt idx="279">
                  <c:v>40000</c:v>
                </c:pt>
                <c:pt idx="280">
                  <c:v>40000</c:v>
                </c:pt>
                <c:pt idx="281">
                  <c:v>40000</c:v>
                </c:pt>
                <c:pt idx="282">
                  <c:v>40000</c:v>
                </c:pt>
                <c:pt idx="283">
                  <c:v>40000</c:v>
                </c:pt>
                <c:pt idx="284">
                  <c:v>40000</c:v>
                </c:pt>
                <c:pt idx="285">
                  <c:v>40000</c:v>
                </c:pt>
                <c:pt idx="286">
                  <c:v>40000</c:v>
                </c:pt>
                <c:pt idx="287">
                  <c:v>40000</c:v>
                </c:pt>
                <c:pt idx="288">
                  <c:v>40000</c:v>
                </c:pt>
                <c:pt idx="289">
                  <c:v>40000</c:v>
                </c:pt>
                <c:pt idx="290">
                  <c:v>40000</c:v>
                </c:pt>
                <c:pt idx="291">
                  <c:v>40000</c:v>
                </c:pt>
                <c:pt idx="292">
                  <c:v>40000</c:v>
                </c:pt>
                <c:pt idx="293">
                  <c:v>40000</c:v>
                </c:pt>
                <c:pt idx="294">
                  <c:v>40000</c:v>
                </c:pt>
                <c:pt idx="295">
                  <c:v>40000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68304"/>
        <c:axId val="353875728"/>
      </c:lineChart>
      <c:dateAx>
        <c:axId val="353868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875728"/>
        <c:crosses val="autoZero"/>
        <c:auto val="0"/>
        <c:lblOffset val="100"/>
        <c:baseTimeUnit val="days"/>
      </c:dateAx>
      <c:valAx>
        <c:axId val="3538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386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Comportamiento intereses (EUR)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'Cálculo interes'!$A$1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'Cálculo interes'!$B$2:$B$307</c:f>
              <c:numCache>
                <c:formatCode>m/d/yyyy</c:formatCode>
                <c:ptCount val="306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>
                  <c:v>44927</c:v>
                </c:pt>
                <c:pt idx="276">
                  <c:v>44928</c:v>
                </c:pt>
                <c:pt idx="277">
                  <c:v>44929</c:v>
                </c:pt>
                <c:pt idx="278">
                  <c:v>44930</c:v>
                </c:pt>
                <c:pt idx="279">
                  <c:v>44931</c:v>
                </c:pt>
                <c:pt idx="280">
                  <c:v>44932</c:v>
                </c:pt>
                <c:pt idx="281">
                  <c:v>44933</c:v>
                </c:pt>
                <c:pt idx="282">
                  <c:v>44934</c:v>
                </c:pt>
                <c:pt idx="283">
                  <c:v>44935</c:v>
                </c:pt>
                <c:pt idx="284">
                  <c:v>44936</c:v>
                </c:pt>
                <c:pt idx="285">
                  <c:v>44937</c:v>
                </c:pt>
                <c:pt idx="286">
                  <c:v>44938</c:v>
                </c:pt>
                <c:pt idx="287">
                  <c:v>44939</c:v>
                </c:pt>
                <c:pt idx="288">
                  <c:v>44940</c:v>
                </c:pt>
                <c:pt idx="289">
                  <c:v>44941</c:v>
                </c:pt>
                <c:pt idx="290">
                  <c:v>44942</c:v>
                </c:pt>
                <c:pt idx="291">
                  <c:v>44943</c:v>
                </c:pt>
                <c:pt idx="292">
                  <c:v>44944</c:v>
                </c:pt>
                <c:pt idx="293">
                  <c:v>44945</c:v>
                </c:pt>
                <c:pt idx="294">
                  <c:v>44946</c:v>
                </c:pt>
                <c:pt idx="295">
                  <c:v>44947</c:v>
                </c:pt>
                <c:pt idx="296">
                  <c:v>44948</c:v>
                </c:pt>
                <c:pt idx="297">
                  <c:v>44949</c:v>
                </c:pt>
                <c:pt idx="298">
                  <c:v>44950</c:v>
                </c:pt>
                <c:pt idx="299">
                  <c:v>44951</c:v>
                </c:pt>
                <c:pt idx="300">
                  <c:v>44952</c:v>
                </c:pt>
                <c:pt idx="301">
                  <c:v>44953</c:v>
                </c:pt>
                <c:pt idx="302">
                  <c:v>44954</c:v>
                </c:pt>
                <c:pt idx="303">
                  <c:v>44955</c:v>
                </c:pt>
                <c:pt idx="304">
                  <c:v>44956</c:v>
                </c:pt>
                <c:pt idx="305">
                  <c:v>44957</c:v>
                </c:pt>
              </c:numCache>
            </c:numRef>
          </c:cat>
          <c:val>
            <c:numRef>
              <c:f>'Cálculo interes'!$A$2:$A$307</c:f>
              <c:numCache>
                <c:formatCode>#,##0.00</c:formatCode>
                <c:ptCount val="306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-52000</c:v>
                </c:pt>
                <c:pt idx="20">
                  <c:v>-42000</c:v>
                </c:pt>
                <c:pt idx="21">
                  <c:v>-32000</c:v>
                </c:pt>
                <c:pt idx="22">
                  <c:v>-22000</c:v>
                </c:pt>
                <c:pt idx="23">
                  <c:v>-12000</c:v>
                </c:pt>
                <c:pt idx="24">
                  <c:v>-2000</c:v>
                </c:pt>
                <c:pt idx="25">
                  <c:v>8000</c:v>
                </c:pt>
                <c:pt idx="26">
                  <c:v>18000</c:v>
                </c:pt>
                <c:pt idx="27">
                  <c:v>28000</c:v>
                </c:pt>
                <c:pt idx="28">
                  <c:v>38000</c:v>
                </c:pt>
                <c:pt idx="29">
                  <c:v>48000</c:v>
                </c:pt>
                <c:pt idx="30">
                  <c:v>58000</c:v>
                </c:pt>
                <c:pt idx="31">
                  <c:v>68000</c:v>
                </c:pt>
                <c:pt idx="32">
                  <c:v>78000</c:v>
                </c:pt>
                <c:pt idx="33">
                  <c:v>88000</c:v>
                </c:pt>
                <c:pt idx="34">
                  <c:v>98000</c:v>
                </c:pt>
                <c:pt idx="35">
                  <c:v>108000</c:v>
                </c:pt>
                <c:pt idx="36">
                  <c:v>118000</c:v>
                </c:pt>
                <c:pt idx="37">
                  <c:v>128000</c:v>
                </c:pt>
                <c:pt idx="38">
                  <c:v>138000</c:v>
                </c:pt>
                <c:pt idx="39">
                  <c:v>148000</c:v>
                </c:pt>
                <c:pt idx="40">
                  <c:v>158000</c:v>
                </c:pt>
                <c:pt idx="41">
                  <c:v>168000</c:v>
                </c:pt>
                <c:pt idx="42">
                  <c:v>178000</c:v>
                </c:pt>
                <c:pt idx="43">
                  <c:v>188000</c:v>
                </c:pt>
                <c:pt idx="44">
                  <c:v>198000</c:v>
                </c:pt>
                <c:pt idx="45">
                  <c:v>208000</c:v>
                </c:pt>
                <c:pt idx="46">
                  <c:v>-82000</c:v>
                </c:pt>
                <c:pt idx="47">
                  <c:v>-72000</c:v>
                </c:pt>
                <c:pt idx="48">
                  <c:v>-62000</c:v>
                </c:pt>
                <c:pt idx="49">
                  <c:v>-52000</c:v>
                </c:pt>
                <c:pt idx="50">
                  <c:v>-42000</c:v>
                </c:pt>
                <c:pt idx="51">
                  <c:v>-32000</c:v>
                </c:pt>
                <c:pt idx="52">
                  <c:v>-22000</c:v>
                </c:pt>
                <c:pt idx="53">
                  <c:v>-12000</c:v>
                </c:pt>
                <c:pt idx="54">
                  <c:v>-2000</c:v>
                </c:pt>
                <c:pt idx="55">
                  <c:v>8000</c:v>
                </c:pt>
                <c:pt idx="56">
                  <c:v>18000</c:v>
                </c:pt>
                <c:pt idx="57">
                  <c:v>28000</c:v>
                </c:pt>
                <c:pt idx="58">
                  <c:v>38000</c:v>
                </c:pt>
                <c:pt idx="59">
                  <c:v>48000</c:v>
                </c:pt>
                <c:pt idx="60">
                  <c:v>58000</c:v>
                </c:pt>
                <c:pt idx="61">
                  <c:v>68000</c:v>
                </c:pt>
                <c:pt idx="62">
                  <c:v>78000</c:v>
                </c:pt>
                <c:pt idx="63">
                  <c:v>88000</c:v>
                </c:pt>
                <c:pt idx="64">
                  <c:v>98000</c:v>
                </c:pt>
                <c:pt idx="65">
                  <c:v>108000</c:v>
                </c:pt>
                <c:pt idx="66">
                  <c:v>118000</c:v>
                </c:pt>
                <c:pt idx="67">
                  <c:v>128000</c:v>
                </c:pt>
                <c:pt idx="68">
                  <c:v>138000</c:v>
                </c:pt>
                <c:pt idx="69">
                  <c:v>148000</c:v>
                </c:pt>
                <c:pt idx="70">
                  <c:v>158000</c:v>
                </c:pt>
                <c:pt idx="71">
                  <c:v>-142000</c:v>
                </c:pt>
                <c:pt idx="72">
                  <c:v>-132000</c:v>
                </c:pt>
                <c:pt idx="73">
                  <c:v>-122000</c:v>
                </c:pt>
                <c:pt idx="74">
                  <c:v>-112000</c:v>
                </c:pt>
                <c:pt idx="75">
                  <c:v>-102000</c:v>
                </c:pt>
                <c:pt idx="76">
                  <c:v>-92000</c:v>
                </c:pt>
                <c:pt idx="77">
                  <c:v>-82000</c:v>
                </c:pt>
                <c:pt idx="78">
                  <c:v>-72000</c:v>
                </c:pt>
                <c:pt idx="79">
                  <c:v>-62000</c:v>
                </c:pt>
                <c:pt idx="80">
                  <c:v>-52000</c:v>
                </c:pt>
                <c:pt idx="81">
                  <c:v>-42000</c:v>
                </c:pt>
                <c:pt idx="82">
                  <c:v>-32000</c:v>
                </c:pt>
                <c:pt idx="83">
                  <c:v>-22000</c:v>
                </c:pt>
                <c:pt idx="84">
                  <c:v>-12000</c:v>
                </c:pt>
                <c:pt idx="85">
                  <c:v>-2000</c:v>
                </c:pt>
                <c:pt idx="86">
                  <c:v>8000</c:v>
                </c:pt>
                <c:pt idx="87">
                  <c:v>18000</c:v>
                </c:pt>
                <c:pt idx="88">
                  <c:v>28000</c:v>
                </c:pt>
                <c:pt idx="89">
                  <c:v>38000</c:v>
                </c:pt>
                <c:pt idx="90">
                  <c:v>48000</c:v>
                </c:pt>
                <c:pt idx="91">
                  <c:v>58000</c:v>
                </c:pt>
                <c:pt idx="92">
                  <c:v>68000</c:v>
                </c:pt>
                <c:pt idx="93">
                  <c:v>78000</c:v>
                </c:pt>
                <c:pt idx="94">
                  <c:v>88000</c:v>
                </c:pt>
                <c:pt idx="95">
                  <c:v>98000</c:v>
                </c:pt>
                <c:pt idx="96">
                  <c:v>108000</c:v>
                </c:pt>
                <c:pt idx="97">
                  <c:v>118000</c:v>
                </c:pt>
                <c:pt idx="98">
                  <c:v>128000</c:v>
                </c:pt>
                <c:pt idx="99">
                  <c:v>138000</c:v>
                </c:pt>
                <c:pt idx="100">
                  <c:v>148000</c:v>
                </c:pt>
                <c:pt idx="101">
                  <c:v>158000</c:v>
                </c:pt>
                <c:pt idx="102">
                  <c:v>168000</c:v>
                </c:pt>
                <c:pt idx="103">
                  <c:v>178000</c:v>
                </c:pt>
                <c:pt idx="104">
                  <c:v>188000</c:v>
                </c:pt>
                <c:pt idx="105">
                  <c:v>-120000</c:v>
                </c:pt>
                <c:pt idx="106">
                  <c:v>-110000</c:v>
                </c:pt>
                <c:pt idx="107">
                  <c:v>-100000</c:v>
                </c:pt>
                <c:pt idx="108">
                  <c:v>-90000</c:v>
                </c:pt>
                <c:pt idx="109">
                  <c:v>-80000</c:v>
                </c:pt>
                <c:pt idx="110">
                  <c:v>-70000</c:v>
                </c:pt>
                <c:pt idx="111">
                  <c:v>-60000</c:v>
                </c:pt>
                <c:pt idx="112">
                  <c:v>-50000</c:v>
                </c:pt>
                <c:pt idx="113">
                  <c:v>-40000</c:v>
                </c:pt>
                <c:pt idx="114">
                  <c:v>-30000</c:v>
                </c:pt>
                <c:pt idx="115">
                  <c:v>-20000</c:v>
                </c:pt>
                <c:pt idx="116">
                  <c:v>-10000</c:v>
                </c:pt>
                <c:pt idx="117">
                  <c:v>0</c:v>
                </c:pt>
                <c:pt idx="118">
                  <c:v>10000</c:v>
                </c:pt>
                <c:pt idx="119">
                  <c:v>20000</c:v>
                </c:pt>
                <c:pt idx="120">
                  <c:v>30000</c:v>
                </c:pt>
                <c:pt idx="121">
                  <c:v>40000</c:v>
                </c:pt>
                <c:pt idx="122">
                  <c:v>50000</c:v>
                </c:pt>
                <c:pt idx="123">
                  <c:v>60000</c:v>
                </c:pt>
                <c:pt idx="124">
                  <c:v>70000</c:v>
                </c:pt>
                <c:pt idx="125">
                  <c:v>80000</c:v>
                </c:pt>
                <c:pt idx="126">
                  <c:v>90000</c:v>
                </c:pt>
                <c:pt idx="127">
                  <c:v>100000</c:v>
                </c:pt>
                <c:pt idx="128">
                  <c:v>110000</c:v>
                </c:pt>
                <c:pt idx="129">
                  <c:v>120000</c:v>
                </c:pt>
                <c:pt idx="130">
                  <c:v>130000</c:v>
                </c:pt>
                <c:pt idx="131">
                  <c:v>140000</c:v>
                </c:pt>
                <c:pt idx="132">
                  <c:v>150000</c:v>
                </c:pt>
                <c:pt idx="133">
                  <c:v>-150000</c:v>
                </c:pt>
                <c:pt idx="134">
                  <c:v>-140000</c:v>
                </c:pt>
                <c:pt idx="135">
                  <c:v>-130000</c:v>
                </c:pt>
                <c:pt idx="136">
                  <c:v>-120000</c:v>
                </c:pt>
                <c:pt idx="137">
                  <c:v>-110000</c:v>
                </c:pt>
                <c:pt idx="138">
                  <c:v>-100000</c:v>
                </c:pt>
                <c:pt idx="139">
                  <c:v>-90000</c:v>
                </c:pt>
                <c:pt idx="140">
                  <c:v>-80000</c:v>
                </c:pt>
                <c:pt idx="141">
                  <c:v>-70000</c:v>
                </c:pt>
                <c:pt idx="142">
                  <c:v>-60000</c:v>
                </c:pt>
                <c:pt idx="143">
                  <c:v>-50000</c:v>
                </c:pt>
                <c:pt idx="144">
                  <c:v>-40000</c:v>
                </c:pt>
                <c:pt idx="145">
                  <c:v>-30000</c:v>
                </c:pt>
                <c:pt idx="146">
                  <c:v>-20000</c:v>
                </c:pt>
                <c:pt idx="147">
                  <c:v>-10000</c:v>
                </c:pt>
                <c:pt idx="148">
                  <c:v>0</c:v>
                </c:pt>
                <c:pt idx="149">
                  <c:v>10000</c:v>
                </c:pt>
                <c:pt idx="150">
                  <c:v>20000</c:v>
                </c:pt>
                <c:pt idx="151">
                  <c:v>30000</c:v>
                </c:pt>
                <c:pt idx="152">
                  <c:v>40000</c:v>
                </c:pt>
                <c:pt idx="153">
                  <c:v>50000</c:v>
                </c:pt>
                <c:pt idx="154">
                  <c:v>60000</c:v>
                </c:pt>
                <c:pt idx="155">
                  <c:v>70000</c:v>
                </c:pt>
                <c:pt idx="156">
                  <c:v>80000</c:v>
                </c:pt>
                <c:pt idx="157">
                  <c:v>90000</c:v>
                </c:pt>
                <c:pt idx="158">
                  <c:v>100000</c:v>
                </c:pt>
                <c:pt idx="159">
                  <c:v>110000</c:v>
                </c:pt>
                <c:pt idx="160">
                  <c:v>120000</c:v>
                </c:pt>
                <c:pt idx="161">
                  <c:v>130000</c:v>
                </c:pt>
                <c:pt idx="162">
                  <c:v>140000</c:v>
                </c:pt>
                <c:pt idx="163">
                  <c:v>150000</c:v>
                </c:pt>
                <c:pt idx="164">
                  <c:v>160000</c:v>
                </c:pt>
                <c:pt idx="165">
                  <c:v>-140000</c:v>
                </c:pt>
                <c:pt idx="166">
                  <c:v>-130000</c:v>
                </c:pt>
                <c:pt idx="167">
                  <c:v>-120000</c:v>
                </c:pt>
                <c:pt idx="168">
                  <c:v>-110000</c:v>
                </c:pt>
                <c:pt idx="169">
                  <c:v>-100000</c:v>
                </c:pt>
                <c:pt idx="170">
                  <c:v>-90000</c:v>
                </c:pt>
                <c:pt idx="171">
                  <c:v>-80000</c:v>
                </c:pt>
                <c:pt idx="172">
                  <c:v>-70000</c:v>
                </c:pt>
                <c:pt idx="173">
                  <c:v>-60000</c:v>
                </c:pt>
                <c:pt idx="174">
                  <c:v>-50000</c:v>
                </c:pt>
                <c:pt idx="175">
                  <c:v>-40000</c:v>
                </c:pt>
                <c:pt idx="176">
                  <c:v>-30000</c:v>
                </c:pt>
                <c:pt idx="177">
                  <c:v>-20000</c:v>
                </c:pt>
                <c:pt idx="178">
                  <c:v>-10000</c:v>
                </c:pt>
                <c:pt idx="179">
                  <c:v>0</c:v>
                </c:pt>
                <c:pt idx="180">
                  <c:v>10000</c:v>
                </c:pt>
                <c:pt idx="181">
                  <c:v>20000</c:v>
                </c:pt>
                <c:pt idx="182">
                  <c:v>30000</c:v>
                </c:pt>
                <c:pt idx="183">
                  <c:v>40000</c:v>
                </c:pt>
                <c:pt idx="184">
                  <c:v>50000</c:v>
                </c:pt>
                <c:pt idx="185">
                  <c:v>60000</c:v>
                </c:pt>
                <c:pt idx="186">
                  <c:v>70000</c:v>
                </c:pt>
                <c:pt idx="187">
                  <c:v>80000</c:v>
                </c:pt>
                <c:pt idx="188">
                  <c:v>90000</c:v>
                </c:pt>
                <c:pt idx="189">
                  <c:v>100000</c:v>
                </c:pt>
                <c:pt idx="190">
                  <c:v>110000</c:v>
                </c:pt>
                <c:pt idx="191">
                  <c:v>120000</c:v>
                </c:pt>
                <c:pt idx="192">
                  <c:v>130000</c:v>
                </c:pt>
                <c:pt idx="193">
                  <c:v>140000</c:v>
                </c:pt>
                <c:pt idx="194">
                  <c:v>150000</c:v>
                </c:pt>
                <c:pt idx="195">
                  <c:v>160000</c:v>
                </c:pt>
                <c:pt idx="196">
                  <c:v>170000</c:v>
                </c:pt>
                <c:pt idx="197">
                  <c:v>180000</c:v>
                </c:pt>
                <c:pt idx="198">
                  <c:v>-110000</c:v>
                </c:pt>
                <c:pt idx="199">
                  <c:v>-100000</c:v>
                </c:pt>
                <c:pt idx="200">
                  <c:v>-90000</c:v>
                </c:pt>
                <c:pt idx="201">
                  <c:v>-80000</c:v>
                </c:pt>
                <c:pt idx="202">
                  <c:v>-70000</c:v>
                </c:pt>
                <c:pt idx="203">
                  <c:v>-60000</c:v>
                </c:pt>
                <c:pt idx="204">
                  <c:v>-50000</c:v>
                </c:pt>
                <c:pt idx="205">
                  <c:v>-40000</c:v>
                </c:pt>
                <c:pt idx="206">
                  <c:v>-30000</c:v>
                </c:pt>
                <c:pt idx="207">
                  <c:v>-20000</c:v>
                </c:pt>
                <c:pt idx="208">
                  <c:v>-10000</c:v>
                </c:pt>
                <c:pt idx="209">
                  <c:v>0</c:v>
                </c:pt>
                <c:pt idx="210">
                  <c:v>10000</c:v>
                </c:pt>
                <c:pt idx="211">
                  <c:v>20000</c:v>
                </c:pt>
                <c:pt idx="212">
                  <c:v>30000</c:v>
                </c:pt>
                <c:pt idx="213">
                  <c:v>40000</c:v>
                </c:pt>
                <c:pt idx="214">
                  <c:v>50000</c:v>
                </c:pt>
                <c:pt idx="215">
                  <c:v>60000</c:v>
                </c:pt>
                <c:pt idx="216">
                  <c:v>70000</c:v>
                </c:pt>
                <c:pt idx="217">
                  <c:v>80000</c:v>
                </c:pt>
                <c:pt idx="218">
                  <c:v>90000</c:v>
                </c:pt>
                <c:pt idx="219">
                  <c:v>100000</c:v>
                </c:pt>
                <c:pt idx="220">
                  <c:v>110000</c:v>
                </c:pt>
                <c:pt idx="221">
                  <c:v>120000</c:v>
                </c:pt>
                <c:pt idx="222">
                  <c:v>130000</c:v>
                </c:pt>
                <c:pt idx="223">
                  <c:v>140000</c:v>
                </c:pt>
                <c:pt idx="224">
                  <c:v>150000</c:v>
                </c:pt>
                <c:pt idx="225">
                  <c:v>160000</c:v>
                </c:pt>
                <c:pt idx="226">
                  <c:v>-140000</c:v>
                </c:pt>
                <c:pt idx="227">
                  <c:v>-130000</c:v>
                </c:pt>
                <c:pt idx="228">
                  <c:v>-120000</c:v>
                </c:pt>
                <c:pt idx="229">
                  <c:v>-110000</c:v>
                </c:pt>
                <c:pt idx="230">
                  <c:v>-100000</c:v>
                </c:pt>
                <c:pt idx="231">
                  <c:v>-90000</c:v>
                </c:pt>
                <c:pt idx="232">
                  <c:v>-80000</c:v>
                </c:pt>
                <c:pt idx="233">
                  <c:v>-70000</c:v>
                </c:pt>
                <c:pt idx="234">
                  <c:v>-60000</c:v>
                </c:pt>
                <c:pt idx="235">
                  <c:v>-50000</c:v>
                </c:pt>
                <c:pt idx="236">
                  <c:v>-40000</c:v>
                </c:pt>
                <c:pt idx="237">
                  <c:v>-30000</c:v>
                </c:pt>
                <c:pt idx="238">
                  <c:v>-20000</c:v>
                </c:pt>
                <c:pt idx="239">
                  <c:v>-10000</c:v>
                </c:pt>
                <c:pt idx="240">
                  <c:v>0</c:v>
                </c:pt>
                <c:pt idx="241">
                  <c:v>10000</c:v>
                </c:pt>
                <c:pt idx="242">
                  <c:v>20000</c:v>
                </c:pt>
                <c:pt idx="243">
                  <c:v>30000</c:v>
                </c:pt>
                <c:pt idx="244">
                  <c:v>40000</c:v>
                </c:pt>
                <c:pt idx="245">
                  <c:v>50000</c:v>
                </c:pt>
                <c:pt idx="246">
                  <c:v>60000</c:v>
                </c:pt>
                <c:pt idx="247">
                  <c:v>70000</c:v>
                </c:pt>
                <c:pt idx="248">
                  <c:v>80000</c:v>
                </c:pt>
                <c:pt idx="249">
                  <c:v>90000</c:v>
                </c:pt>
                <c:pt idx="250">
                  <c:v>100000</c:v>
                </c:pt>
                <c:pt idx="251">
                  <c:v>110000</c:v>
                </c:pt>
                <c:pt idx="252">
                  <c:v>120000</c:v>
                </c:pt>
                <c:pt idx="253">
                  <c:v>130000</c:v>
                </c:pt>
                <c:pt idx="254">
                  <c:v>140000</c:v>
                </c:pt>
                <c:pt idx="255">
                  <c:v>-150000</c:v>
                </c:pt>
                <c:pt idx="256">
                  <c:v>-140000</c:v>
                </c:pt>
                <c:pt idx="257">
                  <c:v>-130000</c:v>
                </c:pt>
                <c:pt idx="258">
                  <c:v>-120000</c:v>
                </c:pt>
                <c:pt idx="259">
                  <c:v>-110000</c:v>
                </c:pt>
                <c:pt idx="260">
                  <c:v>-100000</c:v>
                </c:pt>
                <c:pt idx="261">
                  <c:v>-90000</c:v>
                </c:pt>
                <c:pt idx="262">
                  <c:v>-80000</c:v>
                </c:pt>
                <c:pt idx="263">
                  <c:v>-70000</c:v>
                </c:pt>
                <c:pt idx="264">
                  <c:v>-60000</c:v>
                </c:pt>
                <c:pt idx="265">
                  <c:v>-50000</c:v>
                </c:pt>
                <c:pt idx="266">
                  <c:v>-40000</c:v>
                </c:pt>
                <c:pt idx="267">
                  <c:v>-30000</c:v>
                </c:pt>
                <c:pt idx="268">
                  <c:v>-20000</c:v>
                </c:pt>
                <c:pt idx="269">
                  <c:v>-10000</c:v>
                </c:pt>
                <c:pt idx="270">
                  <c:v>0</c:v>
                </c:pt>
                <c:pt idx="271">
                  <c:v>10000</c:v>
                </c:pt>
                <c:pt idx="272">
                  <c:v>20000</c:v>
                </c:pt>
                <c:pt idx="273">
                  <c:v>30000</c:v>
                </c:pt>
                <c:pt idx="274">
                  <c:v>40000</c:v>
                </c:pt>
                <c:pt idx="275">
                  <c:v>40000</c:v>
                </c:pt>
                <c:pt idx="276">
                  <c:v>40000</c:v>
                </c:pt>
                <c:pt idx="277">
                  <c:v>40000</c:v>
                </c:pt>
                <c:pt idx="278">
                  <c:v>40000</c:v>
                </c:pt>
                <c:pt idx="279">
                  <c:v>40000</c:v>
                </c:pt>
                <c:pt idx="280">
                  <c:v>40000</c:v>
                </c:pt>
                <c:pt idx="281">
                  <c:v>40000</c:v>
                </c:pt>
                <c:pt idx="282">
                  <c:v>40000</c:v>
                </c:pt>
                <c:pt idx="283">
                  <c:v>40000</c:v>
                </c:pt>
                <c:pt idx="284">
                  <c:v>40000</c:v>
                </c:pt>
                <c:pt idx="285">
                  <c:v>40000</c:v>
                </c:pt>
                <c:pt idx="286">
                  <c:v>40000</c:v>
                </c:pt>
                <c:pt idx="287">
                  <c:v>40000</c:v>
                </c:pt>
                <c:pt idx="288">
                  <c:v>40000</c:v>
                </c:pt>
                <c:pt idx="289">
                  <c:v>40000</c:v>
                </c:pt>
                <c:pt idx="290">
                  <c:v>40000</c:v>
                </c:pt>
                <c:pt idx="291">
                  <c:v>40000</c:v>
                </c:pt>
                <c:pt idx="292">
                  <c:v>40000</c:v>
                </c:pt>
                <c:pt idx="293">
                  <c:v>40000</c:v>
                </c:pt>
                <c:pt idx="294">
                  <c:v>40000</c:v>
                </c:pt>
                <c:pt idx="295">
                  <c:v>40000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50992"/>
        <c:axId val="4836513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'Cálculo interes'!$C$1</c15:sqref>
                        </c15:formulaRef>
                      </c:ext>
                    </c:extLst>
                    <c:strCache>
                      <c:ptCount val="1"/>
                      <c:pt idx="0">
                        <c:v>Intereses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'Cálculo interes'!$B$2:$B$307</c15:sqref>
                        </c15:formulaRef>
                      </c:ext>
                    </c:extLst>
                    <c:numCache>
                      <c:formatCode>m/d/yyyy</c:formatCode>
                      <c:ptCount val="306"/>
                      <c:pt idx="0">
                        <c:v>44652</c:v>
                      </c:pt>
                      <c:pt idx="1">
                        <c:v>44653</c:v>
                      </c:pt>
                      <c:pt idx="2">
                        <c:v>44654</c:v>
                      </c:pt>
                      <c:pt idx="3">
                        <c:v>44655</c:v>
                      </c:pt>
                      <c:pt idx="4">
                        <c:v>44656</c:v>
                      </c:pt>
                      <c:pt idx="5">
                        <c:v>44657</c:v>
                      </c:pt>
                      <c:pt idx="6">
                        <c:v>44658</c:v>
                      </c:pt>
                      <c:pt idx="7">
                        <c:v>44659</c:v>
                      </c:pt>
                      <c:pt idx="8">
                        <c:v>44660</c:v>
                      </c:pt>
                      <c:pt idx="9">
                        <c:v>44661</c:v>
                      </c:pt>
                      <c:pt idx="10">
                        <c:v>44662</c:v>
                      </c:pt>
                      <c:pt idx="11">
                        <c:v>44663</c:v>
                      </c:pt>
                      <c:pt idx="12">
                        <c:v>44664</c:v>
                      </c:pt>
                      <c:pt idx="13">
                        <c:v>44665</c:v>
                      </c:pt>
                      <c:pt idx="14">
                        <c:v>44666</c:v>
                      </c:pt>
                      <c:pt idx="15">
                        <c:v>44667</c:v>
                      </c:pt>
                      <c:pt idx="16">
                        <c:v>44668</c:v>
                      </c:pt>
                      <c:pt idx="17">
                        <c:v>44669</c:v>
                      </c:pt>
                      <c:pt idx="18">
                        <c:v>44670</c:v>
                      </c:pt>
                      <c:pt idx="19">
                        <c:v>44671</c:v>
                      </c:pt>
                      <c:pt idx="20">
                        <c:v>44672</c:v>
                      </c:pt>
                      <c:pt idx="21">
                        <c:v>44673</c:v>
                      </c:pt>
                      <c:pt idx="22">
                        <c:v>44674</c:v>
                      </c:pt>
                      <c:pt idx="23">
                        <c:v>44675</c:v>
                      </c:pt>
                      <c:pt idx="24">
                        <c:v>44676</c:v>
                      </c:pt>
                      <c:pt idx="25">
                        <c:v>44677</c:v>
                      </c:pt>
                      <c:pt idx="26">
                        <c:v>44678</c:v>
                      </c:pt>
                      <c:pt idx="27">
                        <c:v>44679</c:v>
                      </c:pt>
                      <c:pt idx="28">
                        <c:v>44680</c:v>
                      </c:pt>
                      <c:pt idx="29">
                        <c:v>44681</c:v>
                      </c:pt>
                      <c:pt idx="30">
                        <c:v>44682</c:v>
                      </c:pt>
                      <c:pt idx="31">
                        <c:v>44683</c:v>
                      </c:pt>
                      <c:pt idx="32">
                        <c:v>44684</c:v>
                      </c:pt>
                      <c:pt idx="33">
                        <c:v>44685</c:v>
                      </c:pt>
                      <c:pt idx="34">
                        <c:v>44686</c:v>
                      </c:pt>
                      <c:pt idx="35">
                        <c:v>44687</c:v>
                      </c:pt>
                      <c:pt idx="36">
                        <c:v>44688</c:v>
                      </c:pt>
                      <c:pt idx="37">
                        <c:v>44689</c:v>
                      </c:pt>
                      <c:pt idx="38">
                        <c:v>44690</c:v>
                      </c:pt>
                      <c:pt idx="39">
                        <c:v>44691</c:v>
                      </c:pt>
                      <c:pt idx="40">
                        <c:v>44692</c:v>
                      </c:pt>
                      <c:pt idx="41">
                        <c:v>44693</c:v>
                      </c:pt>
                      <c:pt idx="42">
                        <c:v>44694</c:v>
                      </c:pt>
                      <c:pt idx="43">
                        <c:v>44695</c:v>
                      </c:pt>
                      <c:pt idx="44">
                        <c:v>44696</c:v>
                      </c:pt>
                      <c:pt idx="45">
                        <c:v>44697</c:v>
                      </c:pt>
                      <c:pt idx="46">
                        <c:v>44698</c:v>
                      </c:pt>
                      <c:pt idx="47">
                        <c:v>44699</c:v>
                      </c:pt>
                      <c:pt idx="48">
                        <c:v>44700</c:v>
                      </c:pt>
                      <c:pt idx="49">
                        <c:v>44701</c:v>
                      </c:pt>
                      <c:pt idx="50">
                        <c:v>44702</c:v>
                      </c:pt>
                      <c:pt idx="51">
                        <c:v>44703</c:v>
                      </c:pt>
                      <c:pt idx="52">
                        <c:v>44704</c:v>
                      </c:pt>
                      <c:pt idx="53">
                        <c:v>44705</c:v>
                      </c:pt>
                      <c:pt idx="54">
                        <c:v>44706</c:v>
                      </c:pt>
                      <c:pt idx="55">
                        <c:v>44707</c:v>
                      </c:pt>
                      <c:pt idx="56">
                        <c:v>44708</c:v>
                      </c:pt>
                      <c:pt idx="57">
                        <c:v>44709</c:v>
                      </c:pt>
                      <c:pt idx="58">
                        <c:v>44710</c:v>
                      </c:pt>
                      <c:pt idx="59">
                        <c:v>44711</c:v>
                      </c:pt>
                      <c:pt idx="60">
                        <c:v>44712</c:v>
                      </c:pt>
                      <c:pt idx="61">
                        <c:v>44713</c:v>
                      </c:pt>
                      <c:pt idx="62">
                        <c:v>44714</c:v>
                      </c:pt>
                      <c:pt idx="63">
                        <c:v>44715</c:v>
                      </c:pt>
                      <c:pt idx="64">
                        <c:v>44716</c:v>
                      </c:pt>
                      <c:pt idx="65">
                        <c:v>44717</c:v>
                      </c:pt>
                      <c:pt idx="66">
                        <c:v>44718</c:v>
                      </c:pt>
                      <c:pt idx="67">
                        <c:v>44719</c:v>
                      </c:pt>
                      <c:pt idx="68">
                        <c:v>44720</c:v>
                      </c:pt>
                      <c:pt idx="69">
                        <c:v>44721</c:v>
                      </c:pt>
                      <c:pt idx="70">
                        <c:v>44722</c:v>
                      </c:pt>
                      <c:pt idx="71">
                        <c:v>44723</c:v>
                      </c:pt>
                      <c:pt idx="72">
                        <c:v>44724</c:v>
                      </c:pt>
                      <c:pt idx="73">
                        <c:v>44725</c:v>
                      </c:pt>
                      <c:pt idx="74">
                        <c:v>44726</c:v>
                      </c:pt>
                      <c:pt idx="75">
                        <c:v>44727</c:v>
                      </c:pt>
                      <c:pt idx="76">
                        <c:v>44728</c:v>
                      </c:pt>
                      <c:pt idx="77">
                        <c:v>44729</c:v>
                      </c:pt>
                      <c:pt idx="78">
                        <c:v>44730</c:v>
                      </c:pt>
                      <c:pt idx="79">
                        <c:v>44731</c:v>
                      </c:pt>
                      <c:pt idx="80">
                        <c:v>44732</c:v>
                      </c:pt>
                      <c:pt idx="81">
                        <c:v>44733</c:v>
                      </c:pt>
                      <c:pt idx="82">
                        <c:v>44734</c:v>
                      </c:pt>
                      <c:pt idx="83">
                        <c:v>44735</c:v>
                      </c:pt>
                      <c:pt idx="84">
                        <c:v>44736</c:v>
                      </c:pt>
                      <c:pt idx="85">
                        <c:v>44737</c:v>
                      </c:pt>
                      <c:pt idx="86">
                        <c:v>44738</c:v>
                      </c:pt>
                      <c:pt idx="87">
                        <c:v>44739</c:v>
                      </c:pt>
                      <c:pt idx="88">
                        <c:v>44740</c:v>
                      </c:pt>
                      <c:pt idx="89">
                        <c:v>44741</c:v>
                      </c:pt>
                      <c:pt idx="90">
                        <c:v>44742</c:v>
                      </c:pt>
                      <c:pt idx="91">
                        <c:v>44743</c:v>
                      </c:pt>
                      <c:pt idx="92">
                        <c:v>44744</c:v>
                      </c:pt>
                      <c:pt idx="93">
                        <c:v>44745</c:v>
                      </c:pt>
                      <c:pt idx="94">
                        <c:v>44746</c:v>
                      </c:pt>
                      <c:pt idx="95">
                        <c:v>44747</c:v>
                      </c:pt>
                      <c:pt idx="96">
                        <c:v>44748</c:v>
                      </c:pt>
                      <c:pt idx="97">
                        <c:v>44749</c:v>
                      </c:pt>
                      <c:pt idx="98">
                        <c:v>44750</c:v>
                      </c:pt>
                      <c:pt idx="99">
                        <c:v>44751</c:v>
                      </c:pt>
                      <c:pt idx="100">
                        <c:v>44752</c:v>
                      </c:pt>
                      <c:pt idx="101">
                        <c:v>44753</c:v>
                      </c:pt>
                      <c:pt idx="102">
                        <c:v>44754</c:v>
                      </c:pt>
                      <c:pt idx="103">
                        <c:v>44755</c:v>
                      </c:pt>
                      <c:pt idx="104">
                        <c:v>44756</c:v>
                      </c:pt>
                      <c:pt idx="105">
                        <c:v>44757</c:v>
                      </c:pt>
                      <c:pt idx="106">
                        <c:v>44758</c:v>
                      </c:pt>
                      <c:pt idx="107">
                        <c:v>44759</c:v>
                      </c:pt>
                      <c:pt idx="108">
                        <c:v>44760</c:v>
                      </c:pt>
                      <c:pt idx="109">
                        <c:v>44761</c:v>
                      </c:pt>
                      <c:pt idx="110">
                        <c:v>44762</c:v>
                      </c:pt>
                      <c:pt idx="111">
                        <c:v>44763</c:v>
                      </c:pt>
                      <c:pt idx="112">
                        <c:v>44764</c:v>
                      </c:pt>
                      <c:pt idx="113">
                        <c:v>44765</c:v>
                      </c:pt>
                      <c:pt idx="114">
                        <c:v>44766</c:v>
                      </c:pt>
                      <c:pt idx="115">
                        <c:v>44767</c:v>
                      </c:pt>
                      <c:pt idx="116">
                        <c:v>44768</c:v>
                      </c:pt>
                      <c:pt idx="117">
                        <c:v>44769</c:v>
                      </c:pt>
                      <c:pt idx="118">
                        <c:v>44770</c:v>
                      </c:pt>
                      <c:pt idx="119">
                        <c:v>44771</c:v>
                      </c:pt>
                      <c:pt idx="120">
                        <c:v>44772</c:v>
                      </c:pt>
                      <c:pt idx="121">
                        <c:v>44773</c:v>
                      </c:pt>
                      <c:pt idx="122">
                        <c:v>44774</c:v>
                      </c:pt>
                      <c:pt idx="123">
                        <c:v>44775</c:v>
                      </c:pt>
                      <c:pt idx="124">
                        <c:v>44776</c:v>
                      </c:pt>
                      <c:pt idx="125">
                        <c:v>44777</c:v>
                      </c:pt>
                      <c:pt idx="126">
                        <c:v>44778</c:v>
                      </c:pt>
                      <c:pt idx="127">
                        <c:v>44779</c:v>
                      </c:pt>
                      <c:pt idx="128">
                        <c:v>44780</c:v>
                      </c:pt>
                      <c:pt idx="129">
                        <c:v>44781</c:v>
                      </c:pt>
                      <c:pt idx="130">
                        <c:v>44782</c:v>
                      </c:pt>
                      <c:pt idx="131">
                        <c:v>44783</c:v>
                      </c:pt>
                      <c:pt idx="132">
                        <c:v>44784</c:v>
                      </c:pt>
                      <c:pt idx="133">
                        <c:v>44785</c:v>
                      </c:pt>
                      <c:pt idx="134">
                        <c:v>44786</c:v>
                      </c:pt>
                      <c:pt idx="135">
                        <c:v>44787</c:v>
                      </c:pt>
                      <c:pt idx="136">
                        <c:v>44788</c:v>
                      </c:pt>
                      <c:pt idx="137">
                        <c:v>44789</c:v>
                      </c:pt>
                      <c:pt idx="138">
                        <c:v>44790</c:v>
                      </c:pt>
                      <c:pt idx="139">
                        <c:v>44791</c:v>
                      </c:pt>
                      <c:pt idx="140">
                        <c:v>44792</c:v>
                      </c:pt>
                      <c:pt idx="141">
                        <c:v>44793</c:v>
                      </c:pt>
                      <c:pt idx="142">
                        <c:v>44794</c:v>
                      </c:pt>
                      <c:pt idx="143">
                        <c:v>44795</c:v>
                      </c:pt>
                      <c:pt idx="144">
                        <c:v>44796</c:v>
                      </c:pt>
                      <c:pt idx="145">
                        <c:v>44797</c:v>
                      </c:pt>
                      <c:pt idx="146">
                        <c:v>44798</c:v>
                      </c:pt>
                      <c:pt idx="147">
                        <c:v>44799</c:v>
                      </c:pt>
                      <c:pt idx="148">
                        <c:v>44800</c:v>
                      </c:pt>
                      <c:pt idx="149">
                        <c:v>44801</c:v>
                      </c:pt>
                      <c:pt idx="150">
                        <c:v>44802</c:v>
                      </c:pt>
                      <c:pt idx="151">
                        <c:v>44803</c:v>
                      </c:pt>
                      <c:pt idx="152">
                        <c:v>44804</c:v>
                      </c:pt>
                      <c:pt idx="153">
                        <c:v>44805</c:v>
                      </c:pt>
                      <c:pt idx="154">
                        <c:v>44806</c:v>
                      </c:pt>
                      <c:pt idx="155">
                        <c:v>44807</c:v>
                      </c:pt>
                      <c:pt idx="156">
                        <c:v>44808</c:v>
                      </c:pt>
                      <c:pt idx="157">
                        <c:v>44809</c:v>
                      </c:pt>
                      <c:pt idx="158">
                        <c:v>44810</c:v>
                      </c:pt>
                      <c:pt idx="159">
                        <c:v>44811</c:v>
                      </c:pt>
                      <c:pt idx="160">
                        <c:v>44812</c:v>
                      </c:pt>
                      <c:pt idx="161">
                        <c:v>44813</c:v>
                      </c:pt>
                      <c:pt idx="162">
                        <c:v>44814</c:v>
                      </c:pt>
                      <c:pt idx="163">
                        <c:v>44815</c:v>
                      </c:pt>
                      <c:pt idx="164">
                        <c:v>44816</c:v>
                      </c:pt>
                      <c:pt idx="165">
                        <c:v>44817</c:v>
                      </c:pt>
                      <c:pt idx="166">
                        <c:v>44818</c:v>
                      </c:pt>
                      <c:pt idx="167">
                        <c:v>44819</c:v>
                      </c:pt>
                      <c:pt idx="168">
                        <c:v>44820</c:v>
                      </c:pt>
                      <c:pt idx="169">
                        <c:v>44821</c:v>
                      </c:pt>
                      <c:pt idx="170">
                        <c:v>44822</c:v>
                      </c:pt>
                      <c:pt idx="171">
                        <c:v>44823</c:v>
                      </c:pt>
                      <c:pt idx="172">
                        <c:v>44824</c:v>
                      </c:pt>
                      <c:pt idx="173">
                        <c:v>44825</c:v>
                      </c:pt>
                      <c:pt idx="174">
                        <c:v>44826</c:v>
                      </c:pt>
                      <c:pt idx="175">
                        <c:v>44827</c:v>
                      </c:pt>
                      <c:pt idx="176">
                        <c:v>44828</c:v>
                      </c:pt>
                      <c:pt idx="177">
                        <c:v>44829</c:v>
                      </c:pt>
                      <c:pt idx="178">
                        <c:v>44830</c:v>
                      </c:pt>
                      <c:pt idx="179">
                        <c:v>44831</c:v>
                      </c:pt>
                      <c:pt idx="180">
                        <c:v>44832</c:v>
                      </c:pt>
                      <c:pt idx="181">
                        <c:v>44833</c:v>
                      </c:pt>
                      <c:pt idx="182">
                        <c:v>44834</c:v>
                      </c:pt>
                      <c:pt idx="183">
                        <c:v>44835</c:v>
                      </c:pt>
                      <c:pt idx="184">
                        <c:v>44836</c:v>
                      </c:pt>
                      <c:pt idx="185">
                        <c:v>44837</c:v>
                      </c:pt>
                      <c:pt idx="186">
                        <c:v>44838</c:v>
                      </c:pt>
                      <c:pt idx="187">
                        <c:v>44839</c:v>
                      </c:pt>
                      <c:pt idx="188">
                        <c:v>44840</c:v>
                      </c:pt>
                      <c:pt idx="189">
                        <c:v>44841</c:v>
                      </c:pt>
                      <c:pt idx="190">
                        <c:v>44842</c:v>
                      </c:pt>
                      <c:pt idx="191">
                        <c:v>44843</c:v>
                      </c:pt>
                      <c:pt idx="192">
                        <c:v>44844</c:v>
                      </c:pt>
                      <c:pt idx="193">
                        <c:v>44845</c:v>
                      </c:pt>
                      <c:pt idx="194">
                        <c:v>44846</c:v>
                      </c:pt>
                      <c:pt idx="195">
                        <c:v>44847</c:v>
                      </c:pt>
                      <c:pt idx="196">
                        <c:v>44848</c:v>
                      </c:pt>
                      <c:pt idx="197">
                        <c:v>44849</c:v>
                      </c:pt>
                      <c:pt idx="198">
                        <c:v>44850</c:v>
                      </c:pt>
                      <c:pt idx="199">
                        <c:v>44851</c:v>
                      </c:pt>
                      <c:pt idx="200">
                        <c:v>44852</c:v>
                      </c:pt>
                      <c:pt idx="201">
                        <c:v>44853</c:v>
                      </c:pt>
                      <c:pt idx="202">
                        <c:v>44854</c:v>
                      </c:pt>
                      <c:pt idx="203">
                        <c:v>44855</c:v>
                      </c:pt>
                      <c:pt idx="204">
                        <c:v>44856</c:v>
                      </c:pt>
                      <c:pt idx="205">
                        <c:v>44857</c:v>
                      </c:pt>
                      <c:pt idx="206">
                        <c:v>44858</c:v>
                      </c:pt>
                      <c:pt idx="207">
                        <c:v>44859</c:v>
                      </c:pt>
                      <c:pt idx="208">
                        <c:v>44860</c:v>
                      </c:pt>
                      <c:pt idx="209">
                        <c:v>44861</c:v>
                      </c:pt>
                      <c:pt idx="210">
                        <c:v>44862</c:v>
                      </c:pt>
                      <c:pt idx="211">
                        <c:v>44863</c:v>
                      </c:pt>
                      <c:pt idx="212">
                        <c:v>44864</c:v>
                      </c:pt>
                      <c:pt idx="213">
                        <c:v>44865</c:v>
                      </c:pt>
                      <c:pt idx="214">
                        <c:v>44866</c:v>
                      </c:pt>
                      <c:pt idx="215">
                        <c:v>44867</c:v>
                      </c:pt>
                      <c:pt idx="216">
                        <c:v>44868</c:v>
                      </c:pt>
                      <c:pt idx="217">
                        <c:v>44869</c:v>
                      </c:pt>
                      <c:pt idx="218">
                        <c:v>44870</c:v>
                      </c:pt>
                      <c:pt idx="219">
                        <c:v>44871</c:v>
                      </c:pt>
                      <c:pt idx="220">
                        <c:v>44872</c:v>
                      </c:pt>
                      <c:pt idx="221">
                        <c:v>44873</c:v>
                      </c:pt>
                      <c:pt idx="222">
                        <c:v>44874</c:v>
                      </c:pt>
                      <c:pt idx="223">
                        <c:v>44875</c:v>
                      </c:pt>
                      <c:pt idx="224">
                        <c:v>44876</c:v>
                      </c:pt>
                      <c:pt idx="225">
                        <c:v>44877</c:v>
                      </c:pt>
                      <c:pt idx="226">
                        <c:v>44878</c:v>
                      </c:pt>
                      <c:pt idx="227">
                        <c:v>44879</c:v>
                      </c:pt>
                      <c:pt idx="228">
                        <c:v>44880</c:v>
                      </c:pt>
                      <c:pt idx="229">
                        <c:v>44881</c:v>
                      </c:pt>
                      <c:pt idx="230">
                        <c:v>44882</c:v>
                      </c:pt>
                      <c:pt idx="231">
                        <c:v>44883</c:v>
                      </c:pt>
                      <c:pt idx="232">
                        <c:v>44884</c:v>
                      </c:pt>
                      <c:pt idx="233">
                        <c:v>44885</c:v>
                      </c:pt>
                      <c:pt idx="234">
                        <c:v>44886</c:v>
                      </c:pt>
                      <c:pt idx="235">
                        <c:v>44887</c:v>
                      </c:pt>
                      <c:pt idx="236">
                        <c:v>44888</c:v>
                      </c:pt>
                      <c:pt idx="237">
                        <c:v>44889</c:v>
                      </c:pt>
                      <c:pt idx="238">
                        <c:v>44890</c:v>
                      </c:pt>
                      <c:pt idx="239">
                        <c:v>44891</c:v>
                      </c:pt>
                      <c:pt idx="240">
                        <c:v>44892</c:v>
                      </c:pt>
                      <c:pt idx="241">
                        <c:v>44893</c:v>
                      </c:pt>
                      <c:pt idx="242">
                        <c:v>44894</c:v>
                      </c:pt>
                      <c:pt idx="243">
                        <c:v>44895</c:v>
                      </c:pt>
                      <c:pt idx="244">
                        <c:v>44896</c:v>
                      </c:pt>
                      <c:pt idx="245">
                        <c:v>44897</c:v>
                      </c:pt>
                      <c:pt idx="246">
                        <c:v>44898</c:v>
                      </c:pt>
                      <c:pt idx="247">
                        <c:v>44899</c:v>
                      </c:pt>
                      <c:pt idx="248">
                        <c:v>44900</c:v>
                      </c:pt>
                      <c:pt idx="249">
                        <c:v>44901</c:v>
                      </c:pt>
                      <c:pt idx="250">
                        <c:v>44902</c:v>
                      </c:pt>
                      <c:pt idx="251">
                        <c:v>44903</c:v>
                      </c:pt>
                      <c:pt idx="252">
                        <c:v>44904</c:v>
                      </c:pt>
                      <c:pt idx="253">
                        <c:v>44905</c:v>
                      </c:pt>
                      <c:pt idx="254">
                        <c:v>44906</c:v>
                      </c:pt>
                      <c:pt idx="255">
                        <c:v>44907</c:v>
                      </c:pt>
                      <c:pt idx="256">
                        <c:v>44908</c:v>
                      </c:pt>
                      <c:pt idx="257">
                        <c:v>44909</c:v>
                      </c:pt>
                      <c:pt idx="258">
                        <c:v>44910</c:v>
                      </c:pt>
                      <c:pt idx="259">
                        <c:v>44911</c:v>
                      </c:pt>
                      <c:pt idx="260">
                        <c:v>44912</c:v>
                      </c:pt>
                      <c:pt idx="261">
                        <c:v>44913</c:v>
                      </c:pt>
                      <c:pt idx="262">
                        <c:v>44914</c:v>
                      </c:pt>
                      <c:pt idx="263">
                        <c:v>44915</c:v>
                      </c:pt>
                      <c:pt idx="264">
                        <c:v>44916</c:v>
                      </c:pt>
                      <c:pt idx="265">
                        <c:v>44917</c:v>
                      </c:pt>
                      <c:pt idx="266">
                        <c:v>44918</c:v>
                      </c:pt>
                      <c:pt idx="267">
                        <c:v>44919</c:v>
                      </c:pt>
                      <c:pt idx="268">
                        <c:v>44920</c:v>
                      </c:pt>
                      <c:pt idx="269">
                        <c:v>44921</c:v>
                      </c:pt>
                      <c:pt idx="270">
                        <c:v>44922</c:v>
                      </c:pt>
                      <c:pt idx="271">
                        <c:v>44923</c:v>
                      </c:pt>
                      <c:pt idx="272">
                        <c:v>44924</c:v>
                      </c:pt>
                      <c:pt idx="273">
                        <c:v>44925</c:v>
                      </c:pt>
                      <c:pt idx="274">
                        <c:v>44926</c:v>
                      </c:pt>
                      <c:pt idx="275">
                        <c:v>44927</c:v>
                      </c:pt>
                      <c:pt idx="276">
                        <c:v>44928</c:v>
                      </c:pt>
                      <c:pt idx="277">
                        <c:v>44929</c:v>
                      </c:pt>
                      <c:pt idx="278">
                        <c:v>44930</c:v>
                      </c:pt>
                      <c:pt idx="279">
                        <c:v>44931</c:v>
                      </c:pt>
                      <c:pt idx="280">
                        <c:v>44932</c:v>
                      </c:pt>
                      <c:pt idx="281">
                        <c:v>44933</c:v>
                      </c:pt>
                      <c:pt idx="282">
                        <c:v>44934</c:v>
                      </c:pt>
                      <c:pt idx="283">
                        <c:v>44935</c:v>
                      </c:pt>
                      <c:pt idx="284">
                        <c:v>44936</c:v>
                      </c:pt>
                      <c:pt idx="285">
                        <c:v>44937</c:v>
                      </c:pt>
                      <c:pt idx="286">
                        <c:v>44938</c:v>
                      </c:pt>
                      <c:pt idx="287">
                        <c:v>44939</c:v>
                      </c:pt>
                      <c:pt idx="288">
                        <c:v>44940</c:v>
                      </c:pt>
                      <c:pt idx="289">
                        <c:v>44941</c:v>
                      </c:pt>
                      <c:pt idx="290">
                        <c:v>44942</c:v>
                      </c:pt>
                      <c:pt idx="291">
                        <c:v>44943</c:v>
                      </c:pt>
                      <c:pt idx="292">
                        <c:v>44944</c:v>
                      </c:pt>
                      <c:pt idx="293">
                        <c:v>44945</c:v>
                      </c:pt>
                      <c:pt idx="294">
                        <c:v>44946</c:v>
                      </c:pt>
                      <c:pt idx="295">
                        <c:v>44947</c:v>
                      </c:pt>
                      <c:pt idx="296">
                        <c:v>44948</c:v>
                      </c:pt>
                      <c:pt idx="297">
                        <c:v>44949</c:v>
                      </c:pt>
                      <c:pt idx="298">
                        <c:v>44950</c:v>
                      </c:pt>
                      <c:pt idx="299">
                        <c:v>44951</c:v>
                      </c:pt>
                      <c:pt idx="300">
                        <c:v>44952</c:v>
                      </c:pt>
                      <c:pt idx="301">
                        <c:v>44953</c:v>
                      </c:pt>
                      <c:pt idx="302">
                        <c:v>44954</c:v>
                      </c:pt>
                      <c:pt idx="303">
                        <c:v>44955</c:v>
                      </c:pt>
                      <c:pt idx="304">
                        <c:v>44956</c:v>
                      </c:pt>
                      <c:pt idx="305">
                        <c:v>44957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'Cálculo interes'!$C$2:$C$307</c15:sqref>
                        </c15:formulaRef>
                      </c:ext>
                    </c:extLst>
                    <c:numCache>
                      <c:formatCode>#,##0.00</c:formatCode>
                      <c:ptCount val="306"/>
                      <c:pt idx="0">
                        <c:v>15.616438356164384</c:v>
                      </c:pt>
                      <c:pt idx="1">
                        <c:v>14.794520547945206</c:v>
                      </c:pt>
                      <c:pt idx="2">
                        <c:v>13.972602739726028</c:v>
                      </c:pt>
                      <c:pt idx="3">
                        <c:v>13.150684931506849</c:v>
                      </c:pt>
                      <c:pt idx="4">
                        <c:v>12.328767123287671</c:v>
                      </c:pt>
                      <c:pt idx="5">
                        <c:v>11.506849315068493</c:v>
                      </c:pt>
                      <c:pt idx="6">
                        <c:v>10.684931506849315</c:v>
                      </c:pt>
                      <c:pt idx="7">
                        <c:v>9.8630136986301373</c:v>
                      </c:pt>
                      <c:pt idx="8">
                        <c:v>9.0410958904109595</c:v>
                      </c:pt>
                      <c:pt idx="9">
                        <c:v>8.2191780821917817</c:v>
                      </c:pt>
                      <c:pt idx="10">
                        <c:v>7.397260273972603</c:v>
                      </c:pt>
                      <c:pt idx="11">
                        <c:v>6.5753424657534243</c:v>
                      </c:pt>
                      <c:pt idx="12">
                        <c:v>5.7534246575342465</c:v>
                      </c:pt>
                      <c:pt idx="13">
                        <c:v>4.9315068493150687</c:v>
                      </c:pt>
                      <c:pt idx="14">
                        <c:v>4.1095890410958908</c:v>
                      </c:pt>
                      <c:pt idx="15">
                        <c:v>3.2876712328767121</c:v>
                      </c:pt>
                      <c:pt idx="16">
                        <c:v>2.4657534246575343</c:v>
                      </c:pt>
                      <c:pt idx="17">
                        <c:v>1.6438356164383561</c:v>
                      </c:pt>
                      <c:pt idx="18">
                        <c:v>0.82191780821917804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17.260273972602739</c:v>
                      </c:pt>
                      <c:pt idx="26">
                        <c:v>16.438356164383563</c:v>
                      </c:pt>
                      <c:pt idx="27">
                        <c:v>15.616438356164384</c:v>
                      </c:pt>
                      <c:pt idx="28">
                        <c:v>14.794520547945206</c:v>
                      </c:pt>
                      <c:pt idx="29">
                        <c:v>13.972602739726028</c:v>
                      </c:pt>
                      <c:pt idx="30">
                        <c:v>13.150684931506849</c:v>
                      </c:pt>
                      <c:pt idx="31">
                        <c:v>12.328767123287671</c:v>
                      </c:pt>
                      <c:pt idx="32">
                        <c:v>11.506849315068493</c:v>
                      </c:pt>
                      <c:pt idx="33">
                        <c:v>10.684931506849315</c:v>
                      </c:pt>
                      <c:pt idx="34">
                        <c:v>9.8630136986301373</c:v>
                      </c:pt>
                      <c:pt idx="35">
                        <c:v>9.0410958904109595</c:v>
                      </c:pt>
                      <c:pt idx="36">
                        <c:v>8.2191780821917817</c:v>
                      </c:pt>
                      <c:pt idx="37">
                        <c:v>7.397260273972603</c:v>
                      </c:pt>
                      <c:pt idx="38">
                        <c:v>6.5753424657534243</c:v>
                      </c:pt>
                      <c:pt idx="39">
                        <c:v>5.7534246575342465</c:v>
                      </c:pt>
                      <c:pt idx="40">
                        <c:v>4.9315068493150687</c:v>
                      </c:pt>
                      <c:pt idx="41">
                        <c:v>4.1095890410958908</c:v>
                      </c:pt>
                      <c:pt idx="42">
                        <c:v>3.2876712328767121</c:v>
                      </c:pt>
                      <c:pt idx="43">
                        <c:v>2.4657534246575343</c:v>
                      </c:pt>
                      <c:pt idx="44">
                        <c:v>1.6438356164383561</c:v>
                      </c:pt>
                      <c:pt idx="45">
                        <c:v>0.82191780821917804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13.150684931506849</c:v>
                      </c:pt>
                      <c:pt idx="56">
                        <c:v>12.328767123287671</c:v>
                      </c:pt>
                      <c:pt idx="57">
                        <c:v>11.506849315068493</c:v>
                      </c:pt>
                      <c:pt idx="58">
                        <c:v>10.684931506849315</c:v>
                      </c:pt>
                      <c:pt idx="59">
                        <c:v>9.8630136986301373</c:v>
                      </c:pt>
                      <c:pt idx="60">
                        <c:v>9.0410958904109595</c:v>
                      </c:pt>
                      <c:pt idx="61">
                        <c:v>8.2191780821917817</c:v>
                      </c:pt>
                      <c:pt idx="62">
                        <c:v>7.397260273972603</c:v>
                      </c:pt>
                      <c:pt idx="63">
                        <c:v>6.5753424657534243</c:v>
                      </c:pt>
                      <c:pt idx="64">
                        <c:v>5.7534246575342465</c:v>
                      </c:pt>
                      <c:pt idx="65">
                        <c:v>4.9315068493150687</c:v>
                      </c:pt>
                      <c:pt idx="66">
                        <c:v>4.1095890410958908</c:v>
                      </c:pt>
                      <c:pt idx="67">
                        <c:v>3.2876712328767121</c:v>
                      </c:pt>
                      <c:pt idx="68">
                        <c:v>2.4657534246575343</c:v>
                      </c:pt>
                      <c:pt idx="69">
                        <c:v>1.6438356164383561</c:v>
                      </c:pt>
                      <c:pt idx="70">
                        <c:v>0.82191780821917804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15.616438356164384</c:v>
                      </c:pt>
                      <c:pt idx="87">
                        <c:v>14.794520547945206</c:v>
                      </c:pt>
                      <c:pt idx="88">
                        <c:v>13.972602739726028</c:v>
                      </c:pt>
                      <c:pt idx="89">
                        <c:v>13.150684931506849</c:v>
                      </c:pt>
                      <c:pt idx="90">
                        <c:v>12.328767123287671</c:v>
                      </c:pt>
                      <c:pt idx="91">
                        <c:v>11.506849315068493</c:v>
                      </c:pt>
                      <c:pt idx="92">
                        <c:v>10.684931506849315</c:v>
                      </c:pt>
                      <c:pt idx="93">
                        <c:v>9.8630136986301373</c:v>
                      </c:pt>
                      <c:pt idx="94">
                        <c:v>9.0410958904109595</c:v>
                      </c:pt>
                      <c:pt idx="95">
                        <c:v>8.2191780821917817</c:v>
                      </c:pt>
                      <c:pt idx="96">
                        <c:v>7.397260273972603</c:v>
                      </c:pt>
                      <c:pt idx="97">
                        <c:v>6.5753424657534243</c:v>
                      </c:pt>
                      <c:pt idx="98">
                        <c:v>5.7534246575342465</c:v>
                      </c:pt>
                      <c:pt idx="99">
                        <c:v>4.9315068493150687</c:v>
                      </c:pt>
                      <c:pt idx="100">
                        <c:v>4.1095890410958908</c:v>
                      </c:pt>
                      <c:pt idx="101">
                        <c:v>3.2876712328767121</c:v>
                      </c:pt>
                      <c:pt idx="102">
                        <c:v>2.4657534246575343</c:v>
                      </c:pt>
                      <c:pt idx="103">
                        <c:v>1.6438356164383561</c:v>
                      </c:pt>
                      <c:pt idx="104">
                        <c:v>0.82191780821917804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12.328767123287671</c:v>
                      </c:pt>
                      <c:pt idx="119">
                        <c:v>11.506849315068493</c:v>
                      </c:pt>
                      <c:pt idx="120">
                        <c:v>10.684931506849315</c:v>
                      </c:pt>
                      <c:pt idx="121">
                        <c:v>9.8630136986301373</c:v>
                      </c:pt>
                      <c:pt idx="122">
                        <c:v>9.0410958904109595</c:v>
                      </c:pt>
                      <c:pt idx="123">
                        <c:v>8.2191780821917817</c:v>
                      </c:pt>
                      <c:pt idx="124">
                        <c:v>7.397260273972603</c:v>
                      </c:pt>
                      <c:pt idx="125">
                        <c:v>6.5753424657534243</c:v>
                      </c:pt>
                      <c:pt idx="126">
                        <c:v>5.7534246575342465</c:v>
                      </c:pt>
                      <c:pt idx="127">
                        <c:v>4.9315068493150687</c:v>
                      </c:pt>
                      <c:pt idx="128">
                        <c:v>4.1095890410958908</c:v>
                      </c:pt>
                      <c:pt idx="129">
                        <c:v>3.2876712328767121</c:v>
                      </c:pt>
                      <c:pt idx="130">
                        <c:v>2.4657534246575343</c:v>
                      </c:pt>
                      <c:pt idx="131">
                        <c:v>1.6438356164383561</c:v>
                      </c:pt>
                      <c:pt idx="132">
                        <c:v>0.82191780821917804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13.150684931506849</c:v>
                      </c:pt>
                      <c:pt idx="150">
                        <c:v>12.328767123287671</c:v>
                      </c:pt>
                      <c:pt idx="151">
                        <c:v>11.506849315068493</c:v>
                      </c:pt>
                      <c:pt idx="152">
                        <c:v>10.684931506849315</c:v>
                      </c:pt>
                      <c:pt idx="153">
                        <c:v>9.8630136986301373</c:v>
                      </c:pt>
                      <c:pt idx="154">
                        <c:v>9.0410958904109595</c:v>
                      </c:pt>
                      <c:pt idx="155">
                        <c:v>8.2191780821917817</c:v>
                      </c:pt>
                      <c:pt idx="156">
                        <c:v>7.397260273972603</c:v>
                      </c:pt>
                      <c:pt idx="157">
                        <c:v>6.5753424657534243</c:v>
                      </c:pt>
                      <c:pt idx="158">
                        <c:v>5.7534246575342465</c:v>
                      </c:pt>
                      <c:pt idx="159">
                        <c:v>4.9315068493150687</c:v>
                      </c:pt>
                      <c:pt idx="160">
                        <c:v>4.1095890410958908</c:v>
                      </c:pt>
                      <c:pt idx="161">
                        <c:v>3.2876712328767121</c:v>
                      </c:pt>
                      <c:pt idx="162">
                        <c:v>2.4657534246575343</c:v>
                      </c:pt>
                      <c:pt idx="163">
                        <c:v>1.6438356164383561</c:v>
                      </c:pt>
                      <c:pt idx="164">
                        <c:v>0.82191780821917804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14.794520547945206</c:v>
                      </c:pt>
                      <c:pt idx="181">
                        <c:v>13.972602739726028</c:v>
                      </c:pt>
                      <c:pt idx="182">
                        <c:v>13.150684931506849</c:v>
                      </c:pt>
                      <c:pt idx="183">
                        <c:v>12.328767123287671</c:v>
                      </c:pt>
                      <c:pt idx="184">
                        <c:v>11.506849315068493</c:v>
                      </c:pt>
                      <c:pt idx="185">
                        <c:v>10.684931506849315</c:v>
                      </c:pt>
                      <c:pt idx="186">
                        <c:v>9.8630136986301373</c:v>
                      </c:pt>
                      <c:pt idx="187">
                        <c:v>9.0410958904109595</c:v>
                      </c:pt>
                      <c:pt idx="188">
                        <c:v>8.2191780821917817</c:v>
                      </c:pt>
                      <c:pt idx="189">
                        <c:v>7.397260273972603</c:v>
                      </c:pt>
                      <c:pt idx="190">
                        <c:v>6.5753424657534243</c:v>
                      </c:pt>
                      <c:pt idx="191">
                        <c:v>5.7534246575342465</c:v>
                      </c:pt>
                      <c:pt idx="192">
                        <c:v>4.9315068493150687</c:v>
                      </c:pt>
                      <c:pt idx="193">
                        <c:v>4.1095890410958908</c:v>
                      </c:pt>
                      <c:pt idx="194">
                        <c:v>3.2876712328767121</c:v>
                      </c:pt>
                      <c:pt idx="195">
                        <c:v>2.4657534246575343</c:v>
                      </c:pt>
                      <c:pt idx="196">
                        <c:v>1.6438356164383561</c:v>
                      </c:pt>
                      <c:pt idx="197">
                        <c:v>0.82191780821917804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13.150684931506849</c:v>
                      </c:pt>
                      <c:pt idx="211">
                        <c:v>12.328767123287671</c:v>
                      </c:pt>
                      <c:pt idx="212">
                        <c:v>11.506849315068493</c:v>
                      </c:pt>
                      <c:pt idx="213">
                        <c:v>10.684931506849315</c:v>
                      </c:pt>
                      <c:pt idx="214">
                        <c:v>9.8630136986301373</c:v>
                      </c:pt>
                      <c:pt idx="215">
                        <c:v>9.0410958904109595</c:v>
                      </c:pt>
                      <c:pt idx="216">
                        <c:v>8.2191780821917817</c:v>
                      </c:pt>
                      <c:pt idx="217">
                        <c:v>7.397260273972603</c:v>
                      </c:pt>
                      <c:pt idx="218">
                        <c:v>6.5753424657534243</c:v>
                      </c:pt>
                      <c:pt idx="219">
                        <c:v>5.7534246575342465</c:v>
                      </c:pt>
                      <c:pt idx="220">
                        <c:v>4.9315068493150687</c:v>
                      </c:pt>
                      <c:pt idx="221">
                        <c:v>4.1095890410958908</c:v>
                      </c:pt>
                      <c:pt idx="222">
                        <c:v>3.2876712328767121</c:v>
                      </c:pt>
                      <c:pt idx="223">
                        <c:v>2.4657534246575343</c:v>
                      </c:pt>
                      <c:pt idx="224">
                        <c:v>1.6438356164383561</c:v>
                      </c:pt>
                      <c:pt idx="225">
                        <c:v>0.82191780821917804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11.506849315068493</c:v>
                      </c:pt>
                      <c:pt idx="242">
                        <c:v>10.684931506849315</c:v>
                      </c:pt>
                      <c:pt idx="243">
                        <c:v>9.8630136986301373</c:v>
                      </c:pt>
                      <c:pt idx="244">
                        <c:v>9.0410958904109595</c:v>
                      </c:pt>
                      <c:pt idx="245">
                        <c:v>8.2191780821917817</c:v>
                      </c:pt>
                      <c:pt idx="246">
                        <c:v>7.397260273972603</c:v>
                      </c:pt>
                      <c:pt idx="247">
                        <c:v>6.5753424657534243</c:v>
                      </c:pt>
                      <c:pt idx="248">
                        <c:v>5.7534246575342465</c:v>
                      </c:pt>
                      <c:pt idx="249">
                        <c:v>4.9315068493150687</c:v>
                      </c:pt>
                      <c:pt idx="250">
                        <c:v>4.1095890410958908</c:v>
                      </c:pt>
                      <c:pt idx="251">
                        <c:v>3.2876712328767121</c:v>
                      </c:pt>
                      <c:pt idx="252">
                        <c:v>2.4657534246575343</c:v>
                      </c:pt>
                      <c:pt idx="253">
                        <c:v>1.6438356164383561</c:v>
                      </c:pt>
                      <c:pt idx="254">
                        <c:v>0.82191780821917804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20.547945205479451</c:v>
                      </c:pt>
                      <c:pt idx="272">
                        <c:v>19.726027397260275</c:v>
                      </c:pt>
                      <c:pt idx="273">
                        <c:v>18.904109589041095</c:v>
                      </c:pt>
                      <c:pt idx="274">
                        <c:v>18.082191780821919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2"/>
          <c:tx>
            <c:strRef>
              <c:f>'Cálculo interes'!$D$1</c:f>
              <c:strCache>
                <c:ptCount val="1"/>
                <c:pt idx="0">
                  <c:v>Intereses acumulados</c:v>
                </c:pt>
              </c:strCache>
            </c:strRef>
          </c:tx>
          <c:spPr>
            <a:ln w="28575" cap="sq">
              <a:solidFill>
                <a:schemeClr val="tx1">
                  <a:lumMod val="15000"/>
                  <a:lumOff val="8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'Cálculo interes'!$B$2:$B$307</c:f>
              <c:numCache>
                <c:formatCode>m/d/yyyy</c:formatCode>
                <c:ptCount val="306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>
                  <c:v>44927</c:v>
                </c:pt>
                <c:pt idx="276">
                  <c:v>44928</c:v>
                </c:pt>
                <c:pt idx="277">
                  <c:v>44929</c:v>
                </c:pt>
                <c:pt idx="278">
                  <c:v>44930</c:v>
                </c:pt>
                <c:pt idx="279">
                  <c:v>44931</c:v>
                </c:pt>
                <c:pt idx="280">
                  <c:v>44932</c:v>
                </c:pt>
                <c:pt idx="281">
                  <c:v>44933</c:v>
                </c:pt>
                <c:pt idx="282">
                  <c:v>44934</c:v>
                </c:pt>
                <c:pt idx="283">
                  <c:v>44935</c:v>
                </c:pt>
                <c:pt idx="284">
                  <c:v>44936</c:v>
                </c:pt>
                <c:pt idx="285">
                  <c:v>44937</c:v>
                </c:pt>
                <c:pt idx="286">
                  <c:v>44938</c:v>
                </c:pt>
                <c:pt idx="287">
                  <c:v>44939</c:v>
                </c:pt>
                <c:pt idx="288">
                  <c:v>44940</c:v>
                </c:pt>
                <c:pt idx="289">
                  <c:v>44941</c:v>
                </c:pt>
                <c:pt idx="290">
                  <c:v>44942</c:v>
                </c:pt>
                <c:pt idx="291">
                  <c:v>44943</c:v>
                </c:pt>
                <c:pt idx="292">
                  <c:v>44944</c:v>
                </c:pt>
                <c:pt idx="293">
                  <c:v>44945</c:v>
                </c:pt>
                <c:pt idx="294">
                  <c:v>44946</c:v>
                </c:pt>
                <c:pt idx="295">
                  <c:v>44947</c:v>
                </c:pt>
                <c:pt idx="296">
                  <c:v>44948</c:v>
                </c:pt>
                <c:pt idx="297">
                  <c:v>44949</c:v>
                </c:pt>
                <c:pt idx="298">
                  <c:v>44950</c:v>
                </c:pt>
                <c:pt idx="299">
                  <c:v>44951</c:v>
                </c:pt>
                <c:pt idx="300">
                  <c:v>44952</c:v>
                </c:pt>
                <c:pt idx="301">
                  <c:v>44953</c:v>
                </c:pt>
                <c:pt idx="302">
                  <c:v>44954</c:v>
                </c:pt>
                <c:pt idx="303">
                  <c:v>44955</c:v>
                </c:pt>
                <c:pt idx="304">
                  <c:v>44956</c:v>
                </c:pt>
                <c:pt idx="305">
                  <c:v>44957</c:v>
                </c:pt>
              </c:numCache>
            </c:numRef>
          </c:cat>
          <c:val>
            <c:numRef>
              <c:f>'Cálculo interes'!$D$2:$D$307</c:f>
              <c:numCache>
                <c:formatCode>#,##0.00</c:formatCode>
                <c:ptCount val="306"/>
                <c:pt idx="0">
                  <c:v>15.616438356164384</c:v>
                </c:pt>
                <c:pt idx="1">
                  <c:v>30.410958904109592</c:v>
                </c:pt>
                <c:pt idx="2">
                  <c:v>44.38356164383562</c:v>
                </c:pt>
                <c:pt idx="3">
                  <c:v>57.534246575342465</c:v>
                </c:pt>
                <c:pt idx="4">
                  <c:v>69.863013698630141</c:v>
                </c:pt>
                <c:pt idx="5">
                  <c:v>81.369863013698634</c:v>
                </c:pt>
                <c:pt idx="6">
                  <c:v>92.054794520547944</c:v>
                </c:pt>
                <c:pt idx="7">
                  <c:v>101.91780821917808</c:v>
                </c:pt>
                <c:pt idx="8">
                  <c:v>110.95890410958904</c:v>
                </c:pt>
                <c:pt idx="9">
                  <c:v>119.17808219178082</c:v>
                </c:pt>
                <c:pt idx="10">
                  <c:v>126.57534246575342</c:v>
                </c:pt>
                <c:pt idx="11">
                  <c:v>133.15068493150685</c:v>
                </c:pt>
                <c:pt idx="12">
                  <c:v>138.9041095890411</c:v>
                </c:pt>
                <c:pt idx="13">
                  <c:v>143.83561643835617</c:v>
                </c:pt>
                <c:pt idx="14">
                  <c:v>147.94520547945206</c:v>
                </c:pt>
                <c:pt idx="15">
                  <c:v>151.23287671232876</c:v>
                </c:pt>
                <c:pt idx="16">
                  <c:v>153.69863013698628</c:v>
                </c:pt>
                <c:pt idx="17">
                  <c:v>155.34246575342465</c:v>
                </c:pt>
                <c:pt idx="18">
                  <c:v>156.16438356164383</c:v>
                </c:pt>
                <c:pt idx="19">
                  <c:v>156.16438356164383</c:v>
                </c:pt>
                <c:pt idx="20">
                  <c:v>156.16438356164383</c:v>
                </c:pt>
                <c:pt idx="21">
                  <c:v>156.16438356164383</c:v>
                </c:pt>
                <c:pt idx="22">
                  <c:v>156.16438356164383</c:v>
                </c:pt>
                <c:pt idx="23">
                  <c:v>156.16438356164383</c:v>
                </c:pt>
                <c:pt idx="24">
                  <c:v>156.16438356164383</c:v>
                </c:pt>
                <c:pt idx="25">
                  <c:v>173.42465753424656</c:v>
                </c:pt>
                <c:pt idx="26">
                  <c:v>189.86301369863014</c:v>
                </c:pt>
                <c:pt idx="27">
                  <c:v>205.47945205479454</c:v>
                </c:pt>
                <c:pt idx="28">
                  <c:v>220.27397260273975</c:v>
                </c:pt>
                <c:pt idx="29">
                  <c:v>234.24657534246577</c:v>
                </c:pt>
                <c:pt idx="30">
                  <c:v>247.39726027397262</c:v>
                </c:pt>
                <c:pt idx="31">
                  <c:v>259.72602739726028</c:v>
                </c:pt>
                <c:pt idx="32">
                  <c:v>271.23287671232879</c:v>
                </c:pt>
                <c:pt idx="33">
                  <c:v>281.91780821917808</c:v>
                </c:pt>
                <c:pt idx="34">
                  <c:v>291.78082191780823</c:v>
                </c:pt>
                <c:pt idx="35">
                  <c:v>300.82191780821921</c:v>
                </c:pt>
                <c:pt idx="36">
                  <c:v>309.04109589041099</c:v>
                </c:pt>
                <c:pt idx="37">
                  <c:v>316.43835616438361</c:v>
                </c:pt>
                <c:pt idx="38">
                  <c:v>323.01369863013701</c:v>
                </c:pt>
                <c:pt idx="39">
                  <c:v>328.76712328767127</c:v>
                </c:pt>
                <c:pt idx="40">
                  <c:v>333.69863013698631</c:v>
                </c:pt>
                <c:pt idx="41">
                  <c:v>337.8082191780822</c:v>
                </c:pt>
                <c:pt idx="42">
                  <c:v>341.09589041095893</c:v>
                </c:pt>
                <c:pt idx="43">
                  <c:v>343.56164383561645</c:v>
                </c:pt>
                <c:pt idx="44">
                  <c:v>345.20547945205482</c:v>
                </c:pt>
                <c:pt idx="45">
                  <c:v>346.02739726027397</c:v>
                </c:pt>
                <c:pt idx="46">
                  <c:v>346.02739726027397</c:v>
                </c:pt>
                <c:pt idx="47">
                  <c:v>346.02739726027397</c:v>
                </c:pt>
                <c:pt idx="48">
                  <c:v>346.02739726027397</c:v>
                </c:pt>
                <c:pt idx="49">
                  <c:v>346.02739726027397</c:v>
                </c:pt>
                <c:pt idx="50">
                  <c:v>346.02739726027397</c:v>
                </c:pt>
                <c:pt idx="51">
                  <c:v>346.02739726027397</c:v>
                </c:pt>
                <c:pt idx="52">
                  <c:v>346.02739726027397</c:v>
                </c:pt>
                <c:pt idx="53">
                  <c:v>346.02739726027397</c:v>
                </c:pt>
                <c:pt idx="54">
                  <c:v>346.02739726027397</c:v>
                </c:pt>
                <c:pt idx="55">
                  <c:v>359.17808219178085</c:v>
                </c:pt>
                <c:pt idx="56">
                  <c:v>371.50684931506851</c:v>
                </c:pt>
                <c:pt idx="57">
                  <c:v>383.01369863013701</c:v>
                </c:pt>
                <c:pt idx="58">
                  <c:v>393.69863013698631</c:v>
                </c:pt>
                <c:pt idx="59">
                  <c:v>403.56164383561645</c:v>
                </c:pt>
                <c:pt idx="60">
                  <c:v>412.60273972602744</c:v>
                </c:pt>
                <c:pt idx="61">
                  <c:v>420.82191780821921</c:v>
                </c:pt>
                <c:pt idx="62">
                  <c:v>428.21917808219183</c:v>
                </c:pt>
                <c:pt idx="63">
                  <c:v>434.79452054794524</c:v>
                </c:pt>
                <c:pt idx="64">
                  <c:v>440.54794520547949</c:v>
                </c:pt>
                <c:pt idx="65">
                  <c:v>445.47945205479454</c:v>
                </c:pt>
                <c:pt idx="66">
                  <c:v>449.58904109589042</c:v>
                </c:pt>
                <c:pt idx="67">
                  <c:v>452.87671232876716</c:v>
                </c:pt>
                <c:pt idx="68">
                  <c:v>455.34246575342468</c:v>
                </c:pt>
                <c:pt idx="69">
                  <c:v>456.98630136986304</c:v>
                </c:pt>
                <c:pt idx="70">
                  <c:v>457.8082191780822</c:v>
                </c:pt>
                <c:pt idx="71">
                  <c:v>457.8082191780822</c:v>
                </c:pt>
                <c:pt idx="72">
                  <c:v>457.8082191780822</c:v>
                </c:pt>
                <c:pt idx="73">
                  <c:v>457.8082191780822</c:v>
                </c:pt>
                <c:pt idx="74">
                  <c:v>457.8082191780822</c:v>
                </c:pt>
                <c:pt idx="75">
                  <c:v>457.8082191780822</c:v>
                </c:pt>
                <c:pt idx="76">
                  <c:v>457.8082191780822</c:v>
                </c:pt>
                <c:pt idx="77">
                  <c:v>457.8082191780822</c:v>
                </c:pt>
                <c:pt idx="78">
                  <c:v>457.8082191780822</c:v>
                </c:pt>
                <c:pt idx="79">
                  <c:v>457.8082191780822</c:v>
                </c:pt>
                <c:pt idx="80">
                  <c:v>457.8082191780822</c:v>
                </c:pt>
                <c:pt idx="81">
                  <c:v>457.8082191780822</c:v>
                </c:pt>
                <c:pt idx="82">
                  <c:v>457.8082191780822</c:v>
                </c:pt>
                <c:pt idx="83">
                  <c:v>457.8082191780822</c:v>
                </c:pt>
                <c:pt idx="84">
                  <c:v>457.8082191780822</c:v>
                </c:pt>
                <c:pt idx="85">
                  <c:v>457.8082191780822</c:v>
                </c:pt>
                <c:pt idx="86">
                  <c:v>473.42465753424659</c:v>
                </c:pt>
                <c:pt idx="87">
                  <c:v>488.21917808219177</c:v>
                </c:pt>
                <c:pt idx="88">
                  <c:v>502.1917808219178</c:v>
                </c:pt>
                <c:pt idx="89">
                  <c:v>515.34246575342468</c:v>
                </c:pt>
                <c:pt idx="90">
                  <c:v>527.67123287671234</c:v>
                </c:pt>
                <c:pt idx="91">
                  <c:v>539.17808219178085</c:v>
                </c:pt>
                <c:pt idx="92">
                  <c:v>549.8630136986302</c:v>
                </c:pt>
                <c:pt idx="93">
                  <c:v>559.72602739726028</c:v>
                </c:pt>
                <c:pt idx="94">
                  <c:v>568.76712328767121</c:v>
                </c:pt>
                <c:pt idx="95">
                  <c:v>576.98630136986299</c:v>
                </c:pt>
                <c:pt idx="96">
                  <c:v>584.38356164383561</c:v>
                </c:pt>
                <c:pt idx="97">
                  <c:v>590.95890410958907</c:v>
                </c:pt>
                <c:pt idx="98">
                  <c:v>596.71232876712327</c:v>
                </c:pt>
                <c:pt idx="99">
                  <c:v>601.64383561643831</c:v>
                </c:pt>
                <c:pt idx="100">
                  <c:v>605.7534246575342</c:v>
                </c:pt>
                <c:pt idx="101">
                  <c:v>609.04109589041093</c:v>
                </c:pt>
                <c:pt idx="102">
                  <c:v>611.50684931506851</c:v>
                </c:pt>
                <c:pt idx="103">
                  <c:v>613.15068493150682</c:v>
                </c:pt>
                <c:pt idx="104">
                  <c:v>613.97260273972597</c:v>
                </c:pt>
                <c:pt idx="105">
                  <c:v>613.97260273972597</c:v>
                </c:pt>
                <c:pt idx="106">
                  <c:v>613.97260273972597</c:v>
                </c:pt>
                <c:pt idx="107">
                  <c:v>613.97260273972597</c:v>
                </c:pt>
                <c:pt idx="108">
                  <c:v>613.97260273972597</c:v>
                </c:pt>
                <c:pt idx="109">
                  <c:v>613.97260273972597</c:v>
                </c:pt>
                <c:pt idx="110">
                  <c:v>613.97260273972597</c:v>
                </c:pt>
                <c:pt idx="111">
                  <c:v>613.97260273972597</c:v>
                </c:pt>
                <c:pt idx="112">
                  <c:v>613.97260273972597</c:v>
                </c:pt>
                <c:pt idx="113">
                  <c:v>613.97260273972597</c:v>
                </c:pt>
                <c:pt idx="114">
                  <c:v>613.97260273972597</c:v>
                </c:pt>
                <c:pt idx="115">
                  <c:v>613.97260273972597</c:v>
                </c:pt>
                <c:pt idx="116">
                  <c:v>613.97260273972597</c:v>
                </c:pt>
                <c:pt idx="117">
                  <c:v>613.97260273972597</c:v>
                </c:pt>
                <c:pt idx="118">
                  <c:v>626.30136986301363</c:v>
                </c:pt>
                <c:pt idx="119">
                  <c:v>637.80821917808214</c:v>
                </c:pt>
                <c:pt idx="120">
                  <c:v>648.49315068493149</c:v>
                </c:pt>
                <c:pt idx="121">
                  <c:v>658.35616438356158</c:v>
                </c:pt>
                <c:pt idx="122">
                  <c:v>667.39726027397251</c:v>
                </c:pt>
                <c:pt idx="123">
                  <c:v>675.61643835616428</c:v>
                </c:pt>
                <c:pt idx="124">
                  <c:v>683.0136986301369</c:v>
                </c:pt>
                <c:pt idx="125">
                  <c:v>689.58904109589037</c:v>
                </c:pt>
                <c:pt idx="126">
                  <c:v>695.34246575342456</c:v>
                </c:pt>
                <c:pt idx="127">
                  <c:v>700.2739726027396</c:v>
                </c:pt>
                <c:pt idx="128">
                  <c:v>704.38356164383549</c:v>
                </c:pt>
                <c:pt idx="129">
                  <c:v>707.67123287671222</c:v>
                </c:pt>
                <c:pt idx="130">
                  <c:v>710.1369863013698</c:v>
                </c:pt>
                <c:pt idx="131">
                  <c:v>711.78082191780811</c:v>
                </c:pt>
                <c:pt idx="132">
                  <c:v>712.60273972602727</c:v>
                </c:pt>
                <c:pt idx="133">
                  <c:v>712.60273972602727</c:v>
                </c:pt>
                <c:pt idx="134">
                  <c:v>712.60273972602727</c:v>
                </c:pt>
                <c:pt idx="135">
                  <c:v>712.60273972602727</c:v>
                </c:pt>
                <c:pt idx="136">
                  <c:v>712.60273972602727</c:v>
                </c:pt>
                <c:pt idx="137">
                  <c:v>712.60273972602727</c:v>
                </c:pt>
                <c:pt idx="138">
                  <c:v>712.60273972602727</c:v>
                </c:pt>
                <c:pt idx="139">
                  <c:v>712.60273972602727</c:v>
                </c:pt>
                <c:pt idx="140">
                  <c:v>712.60273972602727</c:v>
                </c:pt>
                <c:pt idx="141">
                  <c:v>712.60273972602727</c:v>
                </c:pt>
                <c:pt idx="142">
                  <c:v>712.60273972602727</c:v>
                </c:pt>
                <c:pt idx="143">
                  <c:v>712.60273972602727</c:v>
                </c:pt>
                <c:pt idx="144">
                  <c:v>712.60273972602727</c:v>
                </c:pt>
                <c:pt idx="145">
                  <c:v>712.60273972602727</c:v>
                </c:pt>
                <c:pt idx="146">
                  <c:v>712.60273972602727</c:v>
                </c:pt>
                <c:pt idx="147">
                  <c:v>712.60273972602727</c:v>
                </c:pt>
                <c:pt idx="148">
                  <c:v>712.60273972602727</c:v>
                </c:pt>
                <c:pt idx="149">
                  <c:v>725.75342465753408</c:v>
                </c:pt>
                <c:pt idx="150">
                  <c:v>738.08219178082174</c:v>
                </c:pt>
                <c:pt idx="151">
                  <c:v>749.58904109589025</c:v>
                </c:pt>
                <c:pt idx="152">
                  <c:v>760.2739726027396</c:v>
                </c:pt>
                <c:pt idx="153">
                  <c:v>770.13698630136969</c:v>
                </c:pt>
                <c:pt idx="154">
                  <c:v>779.17808219178062</c:v>
                </c:pt>
                <c:pt idx="155">
                  <c:v>787.39726027397239</c:v>
                </c:pt>
                <c:pt idx="156">
                  <c:v>794.79452054794501</c:v>
                </c:pt>
                <c:pt idx="157">
                  <c:v>801.36986301369848</c:v>
                </c:pt>
                <c:pt idx="158">
                  <c:v>807.12328767123267</c:v>
                </c:pt>
                <c:pt idx="159">
                  <c:v>812.05479452054772</c:v>
                </c:pt>
                <c:pt idx="160">
                  <c:v>816.1643835616436</c:v>
                </c:pt>
                <c:pt idx="161">
                  <c:v>819.45205479452034</c:v>
                </c:pt>
                <c:pt idx="162">
                  <c:v>821.91780821917791</c:v>
                </c:pt>
                <c:pt idx="163">
                  <c:v>823.56164383561622</c:v>
                </c:pt>
                <c:pt idx="164">
                  <c:v>824.38356164383538</c:v>
                </c:pt>
                <c:pt idx="165">
                  <c:v>824.38356164383538</c:v>
                </c:pt>
                <c:pt idx="166">
                  <c:v>824.38356164383538</c:v>
                </c:pt>
                <c:pt idx="167">
                  <c:v>824.38356164383538</c:v>
                </c:pt>
                <c:pt idx="168">
                  <c:v>824.38356164383538</c:v>
                </c:pt>
                <c:pt idx="169">
                  <c:v>824.38356164383538</c:v>
                </c:pt>
                <c:pt idx="170">
                  <c:v>824.38356164383538</c:v>
                </c:pt>
                <c:pt idx="171">
                  <c:v>824.38356164383538</c:v>
                </c:pt>
                <c:pt idx="172">
                  <c:v>824.38356164383538</c:v>
                </c:pt>
                <c:pt idx="173">
                  <c:v>824.38356164383538</c:v>
                </c:pt>
                <c:pt idx="174">
                  <c:v>824.38356164383538</c:v>
                </c:pt>
                <c:pt idx="175">
                  <c:v>824.38356164383538</c:v>
                </c:pt>
                <c:pt idx="176">
                  <c:v>824.38356164383538</c:v>
                </c:pt>
                <c:pt idx="177">
                  <c:v>824.38356164383538</c:v>
                </c:pt>
                <c:pt idx="178">
                  <c:v>824.38356164383538</c:v>
                </c:pt>
                <c:pt idx="179">
                  <c:v>824.38356164383538</c:v>
                </c:pt>
                <c:pt idx="180">
                  <c:v>839.17808219178062</c:v>
                </c:pt>
                <c:pt idx="181">
                  <c:v>853.1506849315067</c:v>
                </c:pt>
                <c:pt idx="182">
                  <c:v>866.30136986301352</c:v>
                </c:pt>
                <c:pt idx="183">
                  <c:v>878.63013698630118</c:v>
                </c:pt>
                <c:pt idx="184">
                  <c:v>890.13698630136969</c:v>
                </c:pt>
                <c:pt idx="185">
                  <c:v>900.82191780821904</c:v>
                </c:pt>
                <c:pt idx="186">
                  <c:v>910.68493150684913</c:v>
                </c:pt>
                <c:pt idx="187">
                  <c:v>919.72602739726005</c:v>
                </c:pt>
                <c:pt idx="188">
                  <c:v>927.94520547945183</c:v>
                </c:pt>
                <c:pt idx="189">
                  <c:v>935.34246575342445</c:v>
                </c:pt>
                <c:pt idx="190">
                  <c:v>941.91780821917791</c:v>
                </c:pt>
                <c:pt idx="191">
                  <c:v>947.67123287671211</c:v>
                </c:pt>
                <c:pt idx="192">
                  <c:v>952.60273972602715</c:v>
                </c:pt>
                <c:pt idx="193">
                  <c:v>956.71232876712304</c:v>
                </c:pt>
                <c:pt idx="194">
                  <c:v>959.99999999999977</c:v>
                </c:pt>
                <c:pt idx="195">
                  <c:v>962.46575342465735</c:v>
                </c:pt>
                <c:pt idx="196">
                  <c:v>964.10958904109566</c:v>
                </c:pt>
                <c:pt idx="197">
                  <c:v>964.93150684931481</c:v>
                </c:pt>
                <c:pt idx="198">
                  <c:v>964.93150684931481</c:v>
                </c:pt>
                <c:pt idx="199">
                  <c:v>964.93150684931481</c:v>
                </c:pt>
                <c:pt idx="200">
                  <c:v>964.93150684931481</c:v>
                </c:pt>
                <c:pt idx="201">
                  <c:v>964.93150684931481</c:v>
                </c:pt>
                <c:pt idx="202">
                  <c:v>964.93150684931481</c:v>
                </c:pt>
                <c:pt idx="203">
                  <c:v>964.93150684931481</c:v>
                </c:pt>
                <c:pt idx="204">
                  <c:v>964.93150684931481</c:v>
                </c:pt>
                <c:pt idx="205">
                  <c:v>964.93150684931481</c:v>
                </c:pt>
                <c:pt idx="206">
                  <c:v>964.93150684931481</c:v>
                </c:pt>
                <c:pt idx="207">
                  <c:v>964.93150684931481</c:v>
                </c:pt>
                <c:pt idx="208">
                  <c:v>964.93150684931481</c:v>
                </c:pt>
                <c:pt idx="209">
                  <c:v>964.93150684931481</c:v>
                </c:pt>
                <c:pt idx="210">
                  <c:v>978.08219178082163</c:v>
                </c:pt>
                <c:pt idx="211">
                  <c:v>990.41095890410929</c:v>
                </c:pt>
                <c:pt idx="212">
                  <c:v>1001.9178082191778</c:v>
                </c:pt>
                <c:pt idx="213">
                  <c:v>1012.6027397260272</c:v>
                </c:pt>
                <c:pt idx="214">
                  <c:v>1022.4657534246572</c:v>
                </c:pt>
                <c:pt idx="215">
                  <c:v>1031.5068493150682</c:v>
                </c:pt>
                <c:pt idx="216">
                  <c:v>1039.7260273972599</c:v>
                </c:pt>
                <c:pt idx="217">
                  <c:v>1047.1232876712324</c:v>
                </c:pt>
                <c:pt idx="218">
                  <c:v>1053.6986301369859</c:v>
                </c:pt>
                <c:pt idx="219">
                  <c:v>1059.4520547945201</c:v>
                </c:pt>
                <c:pt idx="220">
                  <c:v>1064.3835616438353</c:v>
                </c:pt>
                <c:pt idx="221">
                  <c:v>1068.4931506849312</c:v>
                </c:pt>
                <c:pt idx="222">
                  <c:v>1071.7808219178078</c:v>
                </c:pt>
                <c:pt idx="223">
                  <c:v>1074.2465753424653</c:v>
                </c:pt>
                <c:pt idx="224">
                  <c:v>1075.8904109589037</c:v>
                </c:pt>
                <c:pt idx="225">
                  <c:v>1076.7123287671229</c:v>
                </c:pt>
                <c:pt idx="226">
                  <c:v>1076.7123287671229</c:v>
                </c:pt>
                <c:pt idx="227">
                  <c:v>1076.7123287671229</c:v>
                </c:pt>
                <c:pt idx="228">
                  <c:v>1076.7123287671229</c:v>
                </c:pt>
                <c:pt idx="229">
                  <c:v>1076.7123287671229</c:v>
                </c:pt>
                <c:pt idx="230">
                  <c:v>1076.7123287671229</c:v>
                </c:pt>
                <c:pt idx="231">
                  <c:v>1076.7123287671229</c:v>
                </c:pt>
                <c:pt idx="232">
                  <c:v>1076.7123287671229</c:v>
                </c:pt>
                <c:pt idx="233">
                  <c:v>1076.7123287671229</c:v>
                </c:pt>
                <c:pt idx="234">
                  <c:v>1076.7123287671229</c:v>
                </c:pt>
                <c:pt idx="235">
                  <c:v>1076.7123287671229</c:v>
                </c:pt>
                <c:pt idx="236">
                  <c:v>1076.7123287671229</c:v>
                </c:pt>
                <c:pt idx="237">
                  <c:v>1076.7123287671229</c:v>
                </c:pt>
                <c:pt idx="238">
                  <c:v>1076.7123287671229</c:v>
                </c:pt>
                <c:pt idx="239">
                  <c:v>1076.7123287671229</c:v>
                </c:pt>
                <c:pt idx="240">
                  <c:v>1076.7123287671229</c:v>
                </c:pt>
                <c:pt idx="241">
                  <c:v>1088.2191780821913</c:v>
                </c:pt>
                <c:pt idx="242">
                  <c:v>1098.9041095890407</c:v>
                </c:pt>
                <c:pt idx="243">
                  <c:v>1108.7671232876708</c:v>
                </c:pt>
                <c:pt idx="244">
                  <c:v>1117.8082191780818</c:v>
                </c:pt>
                <c:pt idx="245">
                  <c:v>1126.0273972602736</c:v>
                </c:pt>
                <c:pt idx="246">
                  <c:v>1133.4246575342461</c:v>
                </c:pt>
                <c:pt idx="247">
                  <c:v>1139.9999999999995</c:v>
                </c:pt>
                <c:pt idx="248">
                  <c:v>1145.7534246575337</c:v>
                </c:pt>
                <c:pt idx="249">
                  <c:v>1150.6849315068489</c:v>
                </c:pt>
                <c:pt idx="250">
                  <c:v>1154.7945205479448</c:v>
                </c:pt>
                <c:pt idx="251">
                  <c:v>1158.0821917808214</c:v>
                </c:pt>
                <c:pt idx="252">
                  <c:v>1160.547945205479</c:v>
                </c:pt>
                <c:pt idx="253">
                  <c:v>1162.1917808219173</c:v>
                </c:pt>
                <c:pt idx="254">
                  <c:v>1163.0136986301366</c:v>
                </c:pt>
                <c:pt idx="255">
                  <c:v>1163.0136986301366</c:v>
                </c:pt>
                <c:pt idx="256">
                  <c:v>1163.0136986301366</c:v>
                </c:pt>
                <c:pt idx="257">
                  <c:v>1163.0136986301366</c:v>
                </c:pt>
                <c:pt idx="258">
                  <c:v>1163.0136986301366</c:v>
                </c:pt>
                <c:pt idx="259">
                  <c:v>1163.0136986301366</c:v>
                </c:pt>
                <c:pt idx="260">
                  <c:v>1163.0136986301366</c:v>
                </c:pt>
                <c:pt idx="261">
                  <c:v>1163.0136986301366</c:v>
                </c:pt>
                <c:pt idx="262">
                  <c:v>1163.0136986301366</c:v>
                </c:pt>
                <c:pt idx="263">
                  <c:v>1163.0136986301366</c:v>
                </c:pt>
                <c:pt idx="264">
                  <c:v>1163.0136986301366</c:v>
                </c:pt>
                <c:pt idx="265">
                  <c:v>1163.0136986301366</c:v>
                </c:pt>
                <c:pt idx="266">
                  <c:v>1163.0136986301366</c:v>
                </c:pt>
                <c:pt idx="267">
                  <c:v>1163.0136986301366</c:v>
                </c:pt>
                <c:pt idx="268">
                  <c:v>1163.0136986301366</c:v>
                </c:pt>
                <c:pt idx="269">
                  <c:v>1163.0136986301366</c:v>
                </c:pt>
                <c:pt idx="270">
                  <c:v>1163.0136986301366</c:v>
                </c:pt>
                <c:pt idx="271">
                  <c:v>1183.561643835616</c:v>
                </c:pt>
                <c:pt idx="272">
                  <c:v>1203.2876712328762</c:v>
                </c:pt>
                <c:pt idx="273">
                  <c:v>1222.1917808219173</c:v>
                </c:pt>
                <c:pt idx="274">
                  <c:v>1240.2739726027391</c:v>
                </c:pt>
                <c:pt idx="275">
                  <c:v>1240.2739726027391</c:v>
                </c:pt>
                <c:pt idx="276">
                  <c:v>1240.2739726027391</c:v>
                </c:pt>
                <c:pt idx="277">
                  <c:v>1240.2739726027391</c:v>
                </c:pt>
                <c:pt idx="278">
                  <c:v>1240.2739726027391</c:v>
                </c:pt>
                <c:pt idx="279">
                  <c:v>1240.2739726027391</c:v>
                </c:pt>
                <c:pt idx="280">
                  <c:v>1240.2739726027391</c:v>
                </c:pt>
                <c:pt idx="281">
                  <c:v>1240.2739726027391</c:v>
                </c:pt>
                <c:pt idx="282">
                  <c:v>1240.2739726027391</c:v>
                </c:pt>
                <c:pt idx="283">
                  <c:v>1240.2739726027391</c:v>
                </c:pt>
                <c:pt idx="284">
                  <c:v>1240.2739726027391</c:v>
                </c:pt>
                <c:pt idx="285">
                  <c:v>1240.2739726027391</c:v>
                </c:pt>
                <c:pt idx="286">
                  <c:v>1240.2739726027391</c:v>
                </c:pt>
                <c:pt idx="287">
                  <c:v>1240.2739726027391</c:v>
                </c:pt>
                <c:pt idx="288">
                  <c:v>1240.2739726027391</c:v>
                </c:pt>
                <c:pt idx="289">
                  <c:v>1240.2739726027391</c:v>
                </c:pt>
                <c:pt idx="290">
                  <c:v>1240.2739726027391</c:v>
                </c:pt>
                <c:pt idx="291">
                  <c:v>1240.2739726027391</c:v>
                </c:pt>
                <c:pt idx="292">
                  <c:v>1240.2739726027391</c:v>
                </c:pt>
                <c:pt idx="293">
                  <c:v>1240.2739726027391</c:v>
                </c:pt>
                <c:pt idx="294">
                  <c:v>1240.2739726027391</c:v>
                </c:pt>
                <c:pt idx="295">
                  <c:v>1240.2739726027391</c:v>
                </c:pt>
                <c:pt idx="296">
                  <c:v>1240.2739726027391</c:v>
                </c:pt>
                <c:pt idx="297">
                  <c:v>1240.2739726027391</c:v>
                </c:pt>
                <c:pt idx="298">
                  <c:v>1240.2739726027391</c:v>
                </c:pt>
                <c:pt idx="299">
                  <c:v>1240.2739726027391</c:v>
                </c:pt>
                <c:pt idx="300">
                  <c:v>1240.2739726027391</c:v>
                </c:pt>
                <c:pt idx="301">
                  <c:v>1240.2739726027391</c:v>
                </c:pt>
                <c:pt idx="302">
                  <c:v>1240.2739726027391</c:v>
                </c:pt>
                <c:pt idx="303">
                  <c:v>1240.2739726027391</c:v>
                </c:pt>
                <c:pt idx="304">
                  <c:v>1240.2739726027391</c:v>
                </c:pt>
                <c:pt idx="305">
                  <c:v>1240.2739726027391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81120"/>
        <c:axId val="474690488"/>
      </c:lineChart>
      <c:dateAx>
        <c:axId val="483650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651384"/>
        <c:crosses val="autoZero"/>
        <c:auto val="1"/>
        <c:lblOffset val="100"/>
        <c:baseTimeUnit val="days"/>
      </c:dateAx>
      <c:valAx>
        <c:axId val="4836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650992"/>
        <c:crosses val="autoZero"/>
        <c:crossBetween val="between"/>
      </c:valAx>
      <c:valAx>
        <c:axId val="474690488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881120"/>
        <c:crosses val="max"/>
        <c:crossBetween val="between"/>
      </c:valAx>
      <c:dateAx>
        <c:axId val="354881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4690488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</xdr:colOff>
      <xdr:row>0</xdr:row>
      <xdr:rowOff>47625</xdr:rowOff>
    </xdr:from>
    <xdr:to>
      <xdr:col>11</xdr:col>
      <xdr:colOff>22225</xdr:colOff>
      <xdr:row>15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19</xdr:row>
      <xdr:rowOff>28575</xdr:rowOff>
    </xdr:from>
    <xdr:to>
      <xdr:col>11</xdr:col>
      <xdr:colOff>9525</xdr:colOff>
      <xdr:row>34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garcia@empresadistribucio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baseColWidth="10" defaultRowHeight="14.5" x14ac:dyDescent="0.35"/>
  <cols>
    <col min="1" max="1" width="25.81640625" bestFit="1" customWidth="1"/>
  </cols>
  <sheetData>
    <row r="1" spans="1:2" x14ac:dyDescent="0.35">
      <c r="A1" s="1" t="s">
        <v>14</v>
      </c>
      <c r="B1" t="s">
        <v>16</v>
      </c>
    </row>
    <row r="2" spans="1:2" x14ac:dyDescent="0.35">
      <c r="A2" s="1" t="s">
        <v>15</v>
      </c>
      <c r="B2" t="s">
        <v>17</v>
      </c>
    </row>
    <row r="3" spans="1:2" x14ac:dyDescent="0.35">
      <c r="A3" s="1"/>
    </row>
    <row r="4" spans="1:2" x14ac:dyDescent="0.35">
      <c r="A4" s="1" t="s">
        <v>11</v>
      </c>
      <c r="B4" t="s">
        <v>18</v>
      </c>
    </row>
    <row r="5" spans="1:2" x14ac:dyDescent="0.35">
      <c r="A5" s="1" t="s">
        <v>12</v>
      </c>
      <c r="B5" s="4" t="s">
        <v>19</v>
      </c>
    </row>
    <row r="6" spans="1:2" x14ac:dyDescent="0.35">
      <c r="A6" s="1" t="s">
        <v>13</v>
      </c>
      <c r="B6">
        <v>912345678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C2" sqref="C2"/>
    </sheetView>
  </sheetViews>
  <sheetFormatPr baseColWidth="10" defaultRowHeight="14.5" x14ac:dyDescent="0.35"/>
  <cols>
    <col min="2" max="2" width="4.36328125" bestFit="1" customWidth="1"/>
    <col min="3" max="3" width="17.81640625" bestFit="1" customWidth="1"/>
    <col min="4" max="4" width="21" bestFit="1" customWidth="1"/>
  </cols>
  <sheetData>
    <row r="1" spans="1:4" x14ac:dyDescent="0.35">
      <c r="A1" s="1" t="s">
        <v>0</v>
      </c>
      <c r="B1" s="1" t="s">
        <v>2</v>
      </c>
      <c r="C1" s="1" t="s">
        <v>1</v>
      </c>
      <c r="D1" s="1" t="s">
        <v>20</v>
      </c>
    </row>
    <row r="2" spans="1:4" x14ac:dyDescent="0.35">
      <c r="A2" s="2">
        <v>44652</v>
      </c>
      <c r="B2" s="5">
        <f>+MONTH(A2)</f>
        <v>4</v>
      </c>
      <c r="C2" s="6">
        <v>50000</v>
      </c>
      <c r="D2" s="3">
        <f>+C2*0.2</f>
        <v>10000</v>
      </c>
    </row>
    <row r="3" spans="1:4" x14ac:dyDescent="0.35">
      <c r="A3" s="2">
        <f>+A2+1</f>
        <v>44653</v>
      </c>
      <c r="B3" s="5">
        <f t="shared" ref="B3:B66" si="0">+MONTH(A3)</f>
        <v>4</v>
      </c>
      <c r="C3" s="6">
        <v>50000</v>
      </c>
      <c r="D3" s="3">
        <f t="shared" ref="D3:D66" si="1">+C3*0.2</f>
        <v>10000</v>
      </c>
    </row>
    <row r="4" spans="1:4" x14ac:dyDescent="0.35">
      <c r="A4" s="2">
        <f t="shared" ref="A4:A67" si="2">+A3+1</f>
        <v>44654</v>
      </c>
      <c r="B4" s="5">
        <f t="shared" si="0"/>
        <v>4</v>
      </c>
      <c r="C4" s="6">
        <v>50000</v>
      </c>
      <c r="D4" s="3">
        <f t="shared" si="1"/>
        <v>10000</v>
      </c>
    </row>
    <row r="5" spans="1:4" x14ac:dyDescent="0.35">
      <c r="A5" s="2">
        <f t="shared" si="2"/>
        <v>44655</v>
      </c>
      <c r="B5" s="5">
        <f t="shared" si="0"/>
        <v>4</v>
      </c>
      <c r="C5" s="6">
        <v>50000</v>
      </c>
      <c r="D5" s="3">
        <f t="shared" si="1"/>
        <v>10000</v>
      </c>
    </row>
    <row r="6" spans="1:4" x14ac:dyDescent="0.35">
      <c r="A6" s="2">
        <f t="shared" si="2"/>
        <v>44656</v>
      </c>
      <c r="B6" s="5">
        <f t="shared" si="0"/>
        <v>4</v>
      </c>
      <c r="C6" s="6">
        <v>50000</v>
      </c>
      <c r="D6" s="3">
        <f t="shared" si="1"/>
        <v>10000</v>
      </c>
    </row>
    <row r="7" spans="1:4" x14ac:dyDescent="0.35">
      <c r="A7" s="2">
        <f t="shared" si="2"/>
        <v>44657</v>
      </c>
      <c r="B7" s="5">
        <f t="shared" si="0"/>
        <v>4</v>
      </c>
      <c r="C7" s="6">
        <v>50000</v>
      </c>
      <c r="D7" s="3">
        <f t="shared" si="1"/>
        <v>10000</v>
      </c>
    </row>
    <row r="8" spans="1:4" x14ac:dyDescent="0.35">
      <c r="A8" s="2">
        <f t="shared" si="2"/>
        <v>44658</v>
      </c>
      <c r="B8" s="5">
        <f t="shared" si="0"/>
        <v>4</v>
      </c>
      <c r="C8" s="6">
        <v>50000</v>
      </c>
      <c r="D8" s="3">
        <f t="shared" si="1"/>
        <v>10000</v>
      </c>
    </row>
    <row r="9" spans="1:4" x14ac:dyDescent="0.35">
      <c r="A9" s="2">
        <f t="shared" si="2"/>
        <v>44659</v>
      </c>
      <c r="B9" s="5">
        <f t="shared" si="0"/>
        <v>4</v>
      </c>
      <c r="C9" s="6">
        <v>50000</v>
      </c>
      <c r="D9" s="3">
        <f t="shared" si="1"/>
        <v>10000</v>
      </c>
    </row>
    <row r="10" spans="1:4" x14ac:dyDescent="0.35">
      <c r="A10" s="2">
        <f t="shared" si="2"/>
        <v>44660</v>
      </c>
      <c r="B10" s="5">
        <f t="shared" si="0"/>
        <v>4</v>
      </c>
      <c r="C10" s="6">
        <v>50000</v>
      </c>
      <c r="D10" s="3">
        <f t="shared" si="1"/>
        <v>10000</v>
      </c>
    </row>
    <row r="11" spans="1:4" x14ac:dyDescent="0.35">
      <c r="A11" s="2">
        <f t="shared" si="2"/>
        <v>44661</v>
      </c>
      <c r="B11" s="5">
        <f t="shared" si="0"/>
        <v>4</v>
      </c>
      <c r="C11" s="6">
        <v>50000</v>
      </c>
      <c r="D11" s="3">
        <f t="shared" si="1"/>
        <v>10000</v>
      </c>
    </row>
    <row r="12" spans="1:4" x14ac:dyDescent="0.35">
      <c r="A12" s="2">
        <f t="shared" si="2"/>
        <v>44662</v>
      </c>
      <c r="B12" s="5">
        <f t="shared" si="0"/>
        <v>4</v>
      </c>
      <c r="C12" s="6">
        <v>50000</v>
      </c>
      <c r="D12" s="3">
        <f t="shared" si="1"/>
        <v>10000</v>
      </c>
    </row>
    <row r="13" spans="1:4" x14ac:dyDescent="0.35">
      <c r="A13" s="2">
        <f t="shared" si="2"/>
        <v>44663</v>
      </c>
      <c r="B13" s="5">
        <f t="shared" si="0"/>
        <v>4</v>
      </c>
      <c r="C13" s="6">
        <v>50000</v>
      </c>
      <c r="D13" s="3">
        <f t="shared" si="1"/>
        <v>10000</v>
      </c>
    </row>
    <row r="14" spans="1:4" x14ac:dyDescent="0.35">
      <c r="A14" s="2">
        <f t="shared" si="2"/>
        <v>44664</v>
      </c>
      <c r="B14" s="5">
        <f t="shared" si="0"/>
        <v>4</v>
      </c>
      <c r="C14" s="6">
        <v>50000</v>
      </c>
      <c r="D14" s="3">
        <f t="shared" si="1"/>
        <v>10000</v>
      </c>
    </row>
    <row r="15" spans="1:4" x14ac:dyDescent="0.35">
      <c r="A15" s="2">
        <f t="shared" si="2"/>
        <v>44665</v>
      </c>
      <c r="B15" s="5">
        <f t="shared" si="0"/>
        <v>4</v>
      </c>
      <c r="C15" s="6">
        <v>50000</v>
      </c>
      <c r="D15" s="3">
        <f t="shared" si="1"/>
        <v>10000</v>
      </c>
    </row>
    <row r="16" spans="1:4" x14ac:dyDescent="0.35">
      <c r="A16" s="2">
        <f t="shared" si="2"/>
        <v>44666</v>
      </c>
      <c r="B16" s="5">
        <f t="shared" si="0"/>
        <v>4</v>
      </c>
      <c r="C16" s="6">
        <v>50000</v>
      </c>
      <c r="D16" s="3">
        <f t="shared" si="1"/>
        <v>10000</v>
      </c>
    </row>
    <row r="17" spans="1:4" x14ac:dyDescent="0.35">
      <c r="A17" s="2">
        <f t="shared" si="2"/>
        <v>44667</v>
      </c>
      <c r="B17" s="5">
        <f t="shared" si="0"/>
        <v>4</v>
      </c>
      <c r="C17" s="6">
        <v>50000</v>
      </c>
      <c r="D17" s="3">
        <f t="shared" si="1"/>
        <v>10000</v>
      </c>
    </row>
    <row r="18" spans="1:4" x14ac:dyDescent="0.35">
      <c r="A18" s="2">
        <f t="shared" si="2"/>
        <v>44668</v>
      </c>
      <c r="B18" s="5">
        <f t="shared" si="0"/>
        <v>4</v>
      </c>
      <c r="C18" s="6">
        <v>50000</v>
      </c>
      <c r="D18" s="3">
        <f t="shared" si="1"/>
        <v>10000</v>
      </c>
    </row>
    <row r="19" spans="1:4" x14ac:dyDescent="0.35">
      <c r="A19" s="2">
        <f t="shared" si="2"/>
        <v>44669</v>
      </c>
      <c r="B19" s="5">
        <f t="shared" si="0"/>
        <v>4</v>
      </c>
      <c r="C19" s="6">
        <v>50000</v>
      </c>
      <c r="D19" s="3">
        <f t="shared" si="1"/>
        <v>10000</v>
      </c>
    </row>
    <row r="20" spans="1:4" x14ac:dyDescent="0.35">
      <c r="A20" s="2">
        <f t="shared" si="2"/>
        <v>44670</v>
      </c>
      <c r="B20" s="5">
        <f t="shared" si="0"/>
        <v>4</v>
      </c>
      <c r="C20" s="6">
        <v>50000</v>
      </c>
      <c r="D20" s="3">
        <f t="shared" si="1"/>
        <v>10000</v>
      </c>
    </row>
    <row r="21" spans="1:4" x14ac:dyDescent="0.35">
      <c r="A21" s="2">
        <f t="shared" si="2"/>
        <v>44671</v>
      </c>
      <c r="B21" s="5">
        <f t="shared" si="0"/>
        <v>4</v>
      </c>
      <c r="C21" s="6">
        <v>50000</v>
      </c>
      <c r="D21" s="3">
        <f t="shared" si="1"/>
        <v>10000</v>
      </c>
    </row>
    <row r="22" spans="1:4" x14ac:dyDescent="0.35">
      <c r="A22" s="2">
        <f t="shared" si="2"/>
        <v>44672</v>
      </c>
      <c r="B22" s="5">
        <f t="shared" si="0"/>
        <v>4</v>
      </c>
      <c r="C22" s="6">
        <v>50000</v>
      </c>
      <c r="D22" s="3">
        <f t="shared" si="1"/>
        <v>10000</v>
      </c>
    </row>
    <row r="23" spans="1:4" x14ac:dyDescent="0.35">
      <c r="A23" s="2">
        <f t="shared" si="2"/>
        <v>44673</v>
      </c>
      <c r="B23" s="5">
        <f t="shared" si="0"/>
        <v>4</v>
      </c>
      <c r="C23" s="6">
        <v>50000</v>
      </c>
      <c r="D23" s="3">
        <f t="shared" si="1"/>
        <v>10000</v>
      </c>
    </row>
    <row r="24" spans="1:4" x14ac:dyDescent="0.35">
      <c r="A24" s="2">
        <f t="shared" si="2"/>
        <v>44674</v>
      </c>
      <c r="B24" s="5">
        <f t="shared" si="0"/>
        <v>4</v>
      </c>
      <c r="C24" s="6">
        <v>50000</v>
      </c>
      <c r="D24" s="3">
        <f t="shared" si="1"/>
        <v>10000</v>
      </c>
    </row>
    <row r="25" spans="1:4" x14ac:dyDescent="0.35">
      <c r="A25" s="2">
        <f t="shared" si="2"/>
        <v>44675</v>
      </c>
      <c r="B25" s="5">
        <f t="shared" si="0"/>
        <v>4</v>
      </c>
      <c r="C25" s="6">
        <v>50000</v>
      </c>
      <c r="D25" s="3">
        <f t="shared" si="1"/>
        <v>10000</v>
      </c>
    </row>
    <row r="26" spans="1:4" x14ac:dyDescent="0.35">
      <c r="A26" s="2">
        <f t="shared" si="2"/>
        <v>44676</v>
      </c>
      <c r="B26" s="5">
        <f t="shared" si="0"/>
        <v>4</v>
      </c>
      <c r="C26" s="6">
        <v>50000</v>
      </c>
      <c r="D26" s="3">
        <f t="shared" si="1"/>
        <v>10000</v>
      </c>
    </row>
    <row r="27" spans="1:4" x14ac:dyDescent="0.35">
      <c r="A27" s="2">
        <f t="shared" si="2"/>
        <v>44677</v>
      </c>
      <c r="B27" s="5">
        <f t="shared" si="0"/>
        <v>4</v>
      </c>
      <c r="C27" s="6">
        <v>50000</v>
      </c>
      <c r="D27" s="3">
        <f t="shared" si="1"/>
        <v>10000</v>
      </c>
    </row>
    <row r="28" spans="1:4" x14ac:dyDescent="0.35">
      <c r="A28" s="2">
        <f t="shared" si="2"/>
        <v>44678</v>
      </c>
      <c r="B28" s="5">
        <f t="shared" si="0"/>
        <v>4</v>
      </c>
      <c r="C28" s="6">
        <v>50000</v>
      </c>
      <c r="D28" s="3">
        <f t="shared" si="1"/>
        <v>10000</v>
      </c>
    </row>
    <row r="29" spans="1:4" x14ac:dyDescent="0.35">
      <c r="A29" s="2">
        <f t="shared" si="2"/>
        <v>44679</v>
      </c>
      <c r="B29" s="5">
        <f t="shared" si="0"/>
        <v>4</v>
      </c>
      <c r="C29" s="6">
        <v>50000</v>
      </c>
      <c r="D29" s="3">
        <f t="shared" si="1"/>
        <v>10000</v>
      </c>
    </row>
    <row r="30" spans="1:4" x14ac:dyDescent="0.35">
      <c r="A30" s="2">
        <f t="shared" si="2"/>
        <v>44680</v>
      </c>
      <c r="B30" s="5">
        <f t="shared" si="0"/>
        <v>4</v>
      </c>
      <c r="C30" s="6">
        <v>50000</v>
      </c>
      <c r="D30" s="3">
        <f t="shared" si="1"/>
        <v>10000</v>
      </c>
    </row>
    <row r="31" spans="1:4" x14ac:dyDescent="0.35">
      <c r="A31" s="2">
        <f t="shared" si="2"/>
        <v>44681</v>
      </c>
      <c r="B31" s="5">
        <f t="shared" si="0"/>
        <v>4</v>
      </c>
      <c r="C31" s="6">
        <v>50000</v>
      </c>
      <c r="D31" s="3">
        <f t="shared" si="1"/>
        <v>10000</v>
      </c>
    </row>
    <row r="32" spans="1:4" x14ac:dyDescent="0.35">
      <c r="A32" s="2">
        <f t="shared" si="2"/>
        <v>44682</v>
      </c>
      <c r="B32" s="5">
        <f t="shared" si="0"/>
        <v>5</v>
      </c>
      <c r="C32" s="6">
        <v>50000</v>
      </c>
      <c r="D32" s="3">
        <f t="shared" si="1"/>
        <v>10000</v>
      </c>
    </row>
    <row r="33" spans="1:4" x14ac:dyDescent="0.35">
      <c r="A33" s="2">
        <f t="shared" si="2"/>
        <v>44683</v>
      </c>
      <c r="B33" s="5">
        <f t="shared" si="0"/>
        <v>5</v>
      </c>
      <c r="C33" s="6">
        <v>50000</v>
      </c>
      <c r="D33" s="3">
        <f t="shared" si="1"/>
        <v>10000</v>
      </c>
    </row>
    <row r="34" spans="1:4" x14ac:dyDescent="0.35">
      <c r="A34" s="2">
        <f t="shared" si="2"/>
        <v>44684</v>
      </c>
      <c r="B34" s="5">
        <f t="shared" si="0"/>
        <v>5</v>
      </c>
      <c r="C34" s="6">
        <v>50000</v>
      </c>
      <c r="D34" s="3">
        <f t="shared" si="1"/>
        <v>10000</v>
      </c>
    </row>
    <row r="35" spans="1:4" x14ac:dyDescent="0.35">
      <c r="A35" s="2">
        <f t="shared" si="2"/>
        <v>44685</v>
      </c>
      <c r="B35" s="5">
        <f t="shared" si="0"/>
        <v>5</v>
      </c>
      <c r="C35" s="6">
        <v>50000</v>
      </c>
      <c r="D35" s="3">
        <f t="shared" si="1"/>
        <v>10000</v>
      </c>
    </row>
    <row r="36" spans="1:4" x14ac:dyDescent="0.35">
      <c r="A36" s="2">
        <f t="shared" si="2"/>
        <v>44686</v>
      </c>
      <c r="B36" s="5">
        <f t="shared" si="0"/>
        <v>5</v>
      </c>
      <c r="C36" s="6">
        <v>50000</v>
      </c>
      <c r="D36" s="3">
        <f t="shared" si="1"/>
        <v>10000</v>
      </c>
    </row>
    <row r="37" spans="1:4" x14ac:dyDescent="0.35">
      <c r="A37" s="2">
        <f t="shared" si="2"/>
        <v>44687</v>
      </c>
      <c r="B37" s="5">
        <f t="shared" si="0"/>
        <v>5</v>
      </c>
      <c r="C37" s="6">
        <v>50000</v>
      </c>
      <c r="D37" s="3">
        <f t="shared" si="1"/>
        <v>10000</v>
      </c>
    </row>
    <row r="38" spans="1:4" x14ac:dyDescent="0.35">
      <c r="A38" s="2">
        <f t="shared" si="2"/>
        <v>44688</v>
      </c>
      <c r="B38" s="5">
        <f t="shared" si="0"/>
        <v>5</v>
      </c>
      <c r="C38" s="6">
        <v>50000</v>
      </c>
      <c r="D38" s="3">
        <f t="shared" si="1"/>
        <v>10000</v>
      </c>
    </row>
    <row r="39" spans="1:4" x14ac:dyDescent="0.35">
      <c r="A39" s="2">
        <f t="shared" si="2"/>
        <v>44689</v>
      </c>
      <c r="B39" s="5">
        <f t="shared" si="0"/>
        <v>5</v>
      </c>
      <c r="C39" s="6">
        <v>50000</v>
      </c>
      <c r="D39" s="3">
        <f t="shared" si="1"/>
        <v>10000</v>
      </c>
    </row>
    <row r="40" spans="1:4" x14ac:dyDescent="0.35">
      <c r="A40" s="2">
        <f t="shared" si="2"/>
        <v>44690</v>
      </c>
      <c r="B40" s="5">
        <f t="shared" si="0"/>
        <v>5</v>
      </c>
      <c r="C40" s="6">
        <v>50000</v>
      </c>
      <c r="D40" s="3">
        <f t="shared" si="1"/>
        <v>10000</v>
      </c>
    </row>
    <row r="41" spans="1:4" x14ac:dyDescent="0.35">
      <c r="A41" s="2">
        <f t="shared" si="2"/>
        <v>44691</v>
      </c>
      <c r="B41" s="5">
        <f t="shared" si="0"/>
        <v>5</v>
      </c>
      <c r="C41" s="6">
        <v>50000</v>
      </c>
      <c r="D41" s="3">
        <f t="shared" si="1"/>
        <v>10000</v>
      </c>
    </row>
    <row r="42" spans="1:4" x14ac:dyDescent="0.35">
      <c r="A42" s="2">
        <f t="shared" si="2"/>
        <v>44692</v>
      </c>
      <c r="B42" s="5">
        <f t="shared" si="0"/>
        <v>5</v>
      </c>
      <c r="C42" s="6">
        <v>50000</v>
      </c>
      <c r="D42" s="3">
        <f t="shared" si="1"/>
        <v>10000</v>
      </c>
    </row>
    <row r="43" spans="1:4" x14ac:dyDescent="0.35">
      <c r="A43" s="2">
        <f t="shared" si="2"/>
        <v>44693</v>
      </c>
      <c r="B43" s="5">
        <f t="shared" si="0"/>
        <v>5</v>
      </c>
      <c r="C43" s="6">
        <v>50000</v>
      </c>
      <c r="D43" s="3">
        <f t="shared" si="1"/>
        <v>10000</v>
      </c>
    </row>
    <row r="44" spans="1:4" x14ac:dyDescent="0.35">
      <c r="A44" s="2">
        <f t="shared" si="2"/>
        <v>44694</v>
      </c>
      <c r="B44" s="5">
        <f t="shared" si="0"/>
        <v>5</v>
      </c>
      <c r="C44" s="6">
        <v>50000</v>
      </c>
      <c r="D44" s="3">
        <f t="shared" si="1"/>
        <v>10000</v>
      </c>
    </row>
    <row r="45" spans="1:4" x14ac:dyDescent="0.35">
      <c r="A45" s="2">
        <f t="shared" si="2"/>
        <v>44695</v>
      </c>
      <c r="B45" s="5">
        <f t="shared" si="0"/>
        <v>5</v>
      </c>
      <c r="C45" s="6">
        <v>50000</v>
      </c>
      <c r="D45" s="3">
        <f t="shared" si="1"/>
        <v>10000</v>
      </c>
    </row>
    <row r="46" spans="1:4" x14ac:dyDescent="0.35">
      <c r="A46" s="2">
        <f t="shared" si="2"/>
        <v>44696</v>
      </c>
      <c r="B46" s="5">
        <f t="shared" si="0"/>
        <v>5</v>
      </c>
      <c r="C46" s="6">
        <v>50000</v>
      </c>
      <c r="D46" s="3">
        <f t="shared" si="1"/>
        <v>10000</v>
      </c>
    </row>
    <row r="47" spans="1:4" x14ac:dyDescent="0.35">
      <c r="A47" s="2">
        <f t="shared" si="2"/>
        <v>44697</v>
      </c>
      <c r="B47" s="5">
        <f t="shared" si="0"/>
        <v>5</v>
      </c>
      <c r="C47" s="6">
        <v>50000</v>
      </c>
      <c r="D47" s="3">
        <f t="shared" si="1"/>
        <v>10000</v>
      </c>
    </row>
    <row r="48" spans="1:4" x14ac:dyDescent="0.35">
      <c r="A48" s="2">
        <f t="shared" si="2"/>
        <v>44698</v>
      </c>
      <c r="B48" s="5">
        <f t="shared" si="0"/>
        <v>5</v>
      </c>
      <c r="C48" s="6">
        <v>50000</v>
      </c>
      <c r="D48" s="3">
        <f t="shared" si="1"/>
        <v>10000</v>
      </c>
    </row>
    <row r="49" spans="1:4" x14ac:dyDescent="0.35">
      <c r="A49" s="2">
        <f t="shared" si="2"/>
        <v>44699</v>
      </c>
      <c r="B49" s="5">
        <f t="shared" si="0"/>
        <v>5</v>
      </c>
      <c r="C49" s="6">
        <v>50000</v>
      </c>
      <c r="D49" s="3">
        <f t="shared" si="1"/>
        <v>10000</v>
      </c>
    </row>
    <row r="50" spans="1:4" x14ac:dyDescent="0.35">
      <c r="A50" s="2">
        <f t="shared" si="2"/>
        <v>44700</v>
      </c>
      <c r="B50" s="5">
        <f t="shared" si="0"/>
        <v>5</v>
      </c>
      <c r="C50" s="6">
        <v>50000</v>
      </c>
      <c r="D50" s="3">
        <f t="shared" si="1"/>
        <v>10000</v>
      </c>
    </row>
    <row r="51" spans="1:4" x14ac:dyDescent="0.35">
      <c r="A51" s="2">
        <f t="shared" si="2"/>
        <v>44701</v>
      </c>
      <c r="B51" s="5">
        <f t="shared" si="0"/>
        <v>5</v>
      </c>
      <c r="C51" s="6">
        <v>50000</v>
      </c>
      <c r="D51" s="3">
        <f t="shared" si="1"/>
        <v>10000</v>
      </c>
    </row>
    <row r="52" spans="1:4" x14ac:dyDescent="0.35">
      <c r="A52" s="2">
        <f t="shared" si="2"/>
        <v>44702</v>
      </c>
      <c r="B52" s="5">
        <f t="shared" si="0"/>
        <v>5</v>
      </c>
      <c r="C52" s="6">
        <v>50000</v>
      </c>
      <c r="D52" s="3">
        <f t="shared" si="1"/>
        <v>10000</v>
      </c>
    </row>
    <row r="53" spans="1:4" x14ac:dyDescent="0.35">
      <c r="A53" s="2">
        <f t="shared" si="2"/>
        <v>44703</v>
      </c>
      <c r="B53" s="5">
        <f t="shared" si="0"/>
        <v>5</v>
      </c>
      <c r="C53" s="6">
        <v>50000</v>
      </c>
      <c r="D53" s="3">
        <f t="shared" si="1"/>
        <v>10000</v>
      </c>
    </row>
    <row r="54" spans="1:4" x14ac:dyDescent="0.35">
      <c r="A54" s="2">
        <f t="shared" si="2"/>
        <v>44704</v>
      </c>
      <c r="B54" s="5">
        <f t="shared" si="0"/>
        <v>5</v>
      </c>
      <c r="C54" s="6">
        <v>50000</v>
      </c>
      <c r="D54" s="3">
        <f t="shared" si="1"/>
        <v>10000</v>
      </c>
    </row>
    <row r="55" spans="1:4" x14ac:dyDescent="0.35">
      <c r="A55" s="2">
        <f t="shared" si="2"/>
        <v>44705</v>
      </c>
      <c r="B55" s="5">
        <f t="shared" si="0"/>
        <v>5</v>
      </c>
      <c r="C55" s="6">
        <v>50000</v>
      </c>
      <c r="D55" s="3">
        <f t="shared" si="1"/>
        <v>10000</v>
      </c>
    </row>
    <row r="56" spans="1:4" x14ac:dyDescent="0.35">
      <c r="A56" s="2">
        <f t="shared" si="2"/>
        <v>44706</v>
      </c>
      <c r="B56" s="5">
        <f t="shared" si="0"/>
        <v>5</v>
      </c>
      <c r="C56" s="6">
        <v>50000</v>
      </c>
      <c r="D56" s="3">
        <f t="shared" si="1"/>
        <v>10000</v>
      </c>
    </row>
    <row r="57" spans="1:4" x14ac:dyDescent="0.35">
      <c r="A57" s="2">
        <f t="shared" si="2"/>
        <v>44707</v>
      </c>
      <c r="B57" s="5">
        <f t="shared" si="0"/>
        <v>5</v>
      </c>
      <c r="C57" s="6">
        <v>50000</v>
      </c>
      <c r="D57" s="3">
        <f t="shared" si="1"/>
        <v>10000</v>
      </c>
    </row>
    <row r="58" spans="1:4" x14ac:dyDescent="0.35">
      <c r="A58" s="2">
        <f t="shared" si="2"/>
        <v>44708</v>
      </c>
      <c r="B58" s="5">
        <f t="shared" si="0"/>
        <v>5</v>
      </c>
      <c r="C58" s="6">
        <v>50000</v>
      </c>
      <c r="D58" s="3">
        <f t="shared" si="1"/>
        <v>10000</v>
      </c>
    </row>
    <row r="59" spans="1:4" x14ac:dyDescent="0.35">
      <c r="A59" s="2">
        <f t="shared" si="2"/>
        <v>44709</v>
      </c>
      <c r="B59" s="5">
        <f t="shared" si="0"/>
        <v>5</v>
      </c>
      <c r="C59" s="6">
        <v>50000</v>
      </c>
      <c r="D59" s="3">
        <f t="shared" si="1"/>
        <v>10000</v>
      </c>
    </row>
    <row r="60" spans="1:4" x14ac:dyDescent="0.35">
      <c r="A60" s="2">
        <f t="shared" si="2"/>
        <v>44710</v>
      </c>
      <c r="B60" s="5">
        <f t="shared" si="0"/>
        <v>5</v>
      </c>
      <c r="C60" s="6">
        <v>50000</v>
      </c>
      <c r="D60" s="3">
        <f t="shared" si="1"/>
        <v>10000</v>
      </c>
    </row>
    <row r="61" spans="1:4" x14ac:dyDescent="0.35">
      <c r="A61" s="2">
        <f t="shared" si="2"/>
        <v>44711</v>
      </c>
      <c r="B61" s="5">
        <f t="shared" si="0"/>
        <v>5</v>
      </c>
      <c r="C61" s="6">
        <v>50000</v>
      </c>
      <c r="D61" s="3">
        <f t="shared" si="1"/>
        <v>10000</v>
      </c>
    </row>
    <row r="62" spans="1:4" x14ac:dyDescent="0.35">
      <c r="A62" s="2">
        <f t="shared" si="2"/>
        <v>44712</v>
      </c>
      <c r="B62" s="5">
        <f t="shared" si="0"/>
        <v>5</v>
      </c>
      <c r="C62" s="6">
        <v>50000</v>
      </c>
      <c r="D62" s="3">
        <f t="shared" si="1"/>
        <v>10000</v>
      </c>
    </row>
    <row r="63" spans="1:4" x14ac:dyDescent="0.35">
      <c r="A63" s="2">
        <f t="shared" si="2"/>
        <v>44713</v>
      </c>
      <c r="B63" s="5">
        <f t="shared" si="0"/>
        <v>6</v>
      </c>
      <c r="C63" s="6">
        <v>50000</v>
      </c>
      <c r="D63" s="3">
        <f t="shared" si="1"/>
        <v>10000</v>
      </c>
    </row>
    <row r="64" spans="1:4" x14ac:dyDescent="0.35">
      <c r="A64" s="2">
        <f t="shared" si="2"/>
        <v>44714</v>
      </c>
      <c r="B64" s="5">
        <f t="shared" si="0"/>
        <v>6</v>
      </c>
      <c r="C64" s="6">
        <v>50000</v>
      </c>
      <c r="D64" s="3">
        <f t="shared" si="1"/>
        <v>10000</v>
      </c>
    </row>
    <row r="65" spans="1:4" x14ac:dyDescent="0.35">
      <c r="A65" s="2">
        <f t="shared" si="2"/>
        <v>44715</v>
      </c>
      <c r="B65" s="5">
        <f t="shared" si="0"/>
        <v>6</v>
      </c>
      <c r="C65" s="6">
        <v>50000</v>
      </c>
      <c r="D65" s="3">
        <f t="shared" si="1"/>
        <v>10000</v>
      </c>
    </row>
    <row r="66" spans="1:4" x14ac:dyDescent="0.35">
      <c r="A66" s="2">
        <f t="shared" si="2"/>
        <v>44716</v>
      </c>
      <c r="B66" s="5">
        <f t="shared" si="0"/>
        <v>6</v>
      </c>
      <c r="C66" s="6">
        <v>50000</v>
      </c>
      <c r="D66" s="3">
        <f t="shared" si="1"/>
        <v>10000</v>
      </c>
    </row>
    <row r="67" spans="1:4" x14ac:dyDescent="0.35">
      <c r="A67" s="2">
        <f t="shared" si="2"/>
        <v>44717</v>
      </c>
      <c r="B67" s="5">
        <f t="shared" ref="B67:B130" si="3">+MONTH(A67)</f>
        <v>6</v>
      </c>
      <c r="C67" s="6">
        <v>50000</v>
      </c>
      <c r="D67" s="3">
        <f t="shared" ref="D67:D130" si="4">+C67*0.2</f>
        <v>10000</v>
      </c>
    </row>
    <row r="68" spans="1:4" x14ac:dyDescent="0.35">
      <c r="A68" s="2">
        <f t="shared" ref="A68:A131" si="5">+A67+1</f>
        <v>44718</v>
      </c>
      <c r="B68" s="5">
        <f t="shared" si="3"/>
        <v>6</v>
      </c>
      <c r="C68" s="6">
        <v>50000</v>
      </c>
      <c r="D68" s="3">
        <f t="shared" si="4"/>
        <v>10000</v>
      </c>
    </row>
    <row r="69" spans="1:4" x14ac:dyDescent="0.35">
      <c r="A69" s="2">
        <f t="shared" si="5"/>
        <v>44719</v>
      </c>
      <c r="B69" s="5">
        <f t="shared" si="3"/>
        <v>6</v>
      </c>
      <c r="C69" s="6">
        <v>50000</v>
      </c>
      <c r="D69" s="3">
        <f t="shared" si="4"/>
        <v>10000</v>
      </c>
    </row>
    <row r="70" spans="1:4" x14ac:dyDescent="0.35">
      <c r="A70" s="2">
        <f t="shared" si="5"/>
        <v>44720</v>
      </c>
      <c r="B70" s="5">
        <f t="shared" si="3"/>
        <v>6</v>
      </c>
      <c r="C70" s="6">
        <v>50000</v>
      </c>
      <c r="D70" s="3">
        <f t="shared" si="4"/>
        <v>10000</v>
      </c>
    </row>
    <row r="71" spans="1:4" x14ac:dyDescent="0.35">
      <c r="A71" s="2">
        <f t="shared" si="5"/>
        <v>44721</v>
      </c>
      <c r="B71" s="5">
        <f t="shared" si="3"/>
        <v>6</v>
      </c>
      <c r="C71" s="6">
        <v>50000</v>
      </c>
      <c r="D71" s="3">
        <f t="shared" si="4"/>
        <v>10000</v>
      </c>
    </row>
    <row r="72" spans="1:4" x14ac:dyDescent="0.35">
      <c r="A72" s="2">
        <f t="shared" si="5"/>
        <v>44722</v>
      </c>
      <c r="B72" s="5">
        <f t="shared" si="3"/>
        <v>6</v>
      </c>
      <c r="C72" s="6">
        <v>50000</v>
      </c>
      <c r="D72" s="3">
        <f t="shared" si="4"/>
        <v>10000</v>
      </c>
    </row>
    <row r="73" spans="1:4" x14ac:dyDescent="0.35">
      <c r="A73" s="2">
        <f t="shared" si="5"/>
        <v>44723</v>
      </c>
      <c r="B73" s="5">
        <f t="shared" si="3"/>
        <v>6</v>
      </c>
      <c r="C73" s="6">
        <v>50000</v>
      </c>
      <c r="D73" s="3">
        <f t="shared" si="4"/>
        <v>10000</v>
      </c>
    </row>
    <row r="74" spans="1:4" x14ac:dyDescent="0.35">
      <c r="A74" s="2">
        <f t="shared" si="5"/>
        <v>44724</v>
      </c>
      <c r="B74" s="5">
        <f t="shared" si="3"/>
        <v>6</v>
      </c>
      <c r="C74" s="6">
        <v>50000</v>
      </c>
      <c r="D74" s="3">
        <f t="shared" si="4"/>
        <v>10000</v>
      </c>
    </row>
    <row r="75" spans="1:4" x14ac:dyDescent="0.35">
      <c r="A75" s="2">
        <f t="shared" si="5"/>
        <v>44725</v>
      </c>
      <c r="B75" s="5">
        <f t="shared" si="3"/>
        <v>6</v>
      </c>
      <c r="C75" s="6">
        <v>50000</v>
      </c>
      <c r="D75" s="3">
        <f t="shared" si="4"/>
        <v>10000</v>
      </c>
    </row>
    <row r="76" spans="1:4" x14ac:dyDescent="0.35">
      <c r="A76" s="2">
        <f t="shared" si="5"/>
        <v>44726</v>
      </c>
      <c r="B76" s="5">
        <f t="shared" si="3"/>
        <v>6</v>
      </c>
      <c r="C76" s="6">
        <v>50000</v>
      </c>
      <c r="D76" s="3">
        <f t="shared" si="4"/>
        <v>10000</v>
      </c>
    </row>
    <row r="77" spans="1:4" x14ac:dyDescent="0.35">
      <c r="A77" s="2">
        <f t="shared" si="5"/>
        <v>44727</v>
      </c>
      <c r="B77" s="5">
        <f t="shared" si="3"/>
        <v>6</v>
      </c>
      <c r="C77" s="6">
        <v>50000</v>
      </c>
      <c r="D77" s="3">
        <f t="shared" si="4"/>
        <v>10000</v>
      </c>
    </row>
    <row r="78" spans="1:4" x14ac:dyDescent="0.35">
      <c r="A78" s="2">
        <f t="shared" si="5"/>
        <v>44728</v>
      </c>
      <c r="B78" s="5">
        <f t="shared" si="3"/>
        <v>6</v>
      </c>
      <c r="C78" s="6">
        <v>50000</v>
      </c>
      <c r="D78" s="3">
        <f t="shared" si="4"/>
        <v>10000</v>
      </c>
    </row>
    <row r="79" spans="1:4" x14ac:dyDescent="0.35">
      <c r="A79" s="2">
        <f t="shared" si="5"/>
        <v>44729</v>
      </c>
      <c r="B79" s="5">
        <f t="shared" si="3"/>
        <v>6</v>
      </c>
      <c r="C79" s="6">
        <v>50000</v>
      </c>
      <c r="D79" s="3">
        <f t="shared" si="4"/>
        <v>10000</v>
      </c>
    </row>
    <row r="80" spans="1:4" x14ac:dyDescent="0.35">
      <c r="A80" s="2">
        <f t="shared" si="5"/>
        <v>44730</v>
      </c>
      <c r="B80" s="5">
        <f t="shared" si="3"/>
        <v>6</v>
      </c>
      <c r="C80" s="6">
        <v>50000</v>
      </c>
      <c r="D80" s="3">
        <f t="shared" si="4"/>
        <v>10000</v>
      </c>
    </row>
    <row r="81" spans="1:4" x14ac:dyDescent="0.35">
      <c r="A81" s="2">
        <f t="shared" si="5"/>
        <v>44731</v>
      </c>
      <c r="B81" s="5">
        <f t="shared" si="3"/>
        <v>6</v>
      </c>
      <c r="C81" s="6">
        <v>50000</v>
      </c>
      <c r="D81" s="3">
        <f t="shared" si="4"/>
        <v>10000</v>
      </c>
    </row>
    <row r="82" spans="1:4" x14ac:dyDescent="0.35">
      <c r="A82" s="2">
        <f t="shared" si="5"/>
        <v>44732</v>
      </c>
      <c r="B82" s="5">
        <f t="shared" si="3"/>
        <v>6</v>
      </c>
      <c r="C82" s="6">
        <v>50000</v>
      </c>
      <c r="D82" s="3">
        <f t="shared" si="4"/>
        <v>10000</v>
      </c>
    </row>
    <row r="83" spans="1:4" x14ac:dyDescent="0.35">
      <c r="A83" s="2">
        <f t="shared" si="5"/>
        <v>44733</v>
      </c>
      <c r="B83" s="5">
        <f t="shared" si="3"/>
        <v>6</v>
      </c>
      <c r="C83" s="6">
        <v>50000</v>
      </c>
      <c r="D83" s="3">
        <f t="shared" si="4"/>
        <v>10000</v>
      </c>
    </row>
    <row r="84" spans="1:4" x14ac:dyDescent="0.35">
      <c r="A84" s="2">
        <f t="shared" si="5"/>
        <v>44734</v>
      </c>
      <c r="B84" s="5">
        <f t="shared" si="3"/>
        <v>6</v>
      </c>
      <c r="C84" s="6">
        <v>50000</v>
      </c>
      <c r="D84" s="3">
        <f t="shared" si="4"/>
        <v>10000</v>
      </c>
    </row>
    <row r="85" spans="1:4" x14ac:dyDescent="0.35">
      <c r="A85" s="2">
        <f t="shared" si="5"/>
        <v>44735</v>
      </c>
      <c r="B85" s="5">
        <f t="shared" si="3"/>
        <v>6</v>
      </c>
      <c r="C85" s="6">
        <v>50000</v>
      </c>
      <c r="D85" s="3">
        <f t="shared" si="4"/>
        <v>10000</v>
      </c>
    </row>
    <row r="86" spans="1:4" x14ac:dyDescent="0.35">
      <c r="A86" s="2">
        <f t="shared" si="5"/>
        <v>44736</v>
      </c>
      <c r="B86" s="5">
        <f t="shared" si="3"/>
        <v>6</v>
      </c>
      <c r="C86" s="6">
        <v>50000</v>
      </c>
      <c r="D86" s="3">
        <f t="shared" si="4"/>
        <v>10000</v>
      </c>
    </row>
    <row r="87" spans="1:4" x14ac:dyDescent="0.35">
      <c r="A87" s="2">
        <f t="shared" si="5"/>
        <v>44737</v>
      </c>
      <c r="B87" s="5">
        <f t="shared" si="3"/>
        <v>6</v>
      </c>
      <c r="C87" s="6">
        <v>50000</v>
      </c>
      <c r="D87" s="3">
        <f t="shared" si="4"/>
        <v>10000</v>
      </c>
    </row>
    <row r="88" spans="1:4" x14ac:dyDescent="0.35">
      <c r="A88" s="2">
        <f t="shared" si="5"/>
        <v>44738</v>
      </c>
      <c r="B88" s="5">
        <f t="shared" si="3"/>
        <v>6</v>
      </c>
      <c r="C88" s="6">
        <v>50000</v>
      </c>
      <c r="D88" s="3">
        <f t="shared" si="4"/>
        <v>10000</v>
      </c>
    </row>
    <row r="89" spans="1:4" x14ac:dyDescent="0.35">
      <c r="A89" s="2">
        <f t="shared" si="5"/>
        <v>44739</v>
      </c>
      <c r="B89" s="5">
        <f t="shared" si="3"/>
        <v>6</v>
      </c>
      <c r="C89" s="6">
        <v>50000</v>
      </c>
      <c r="D89" s="3">
        <f t="shared" si="4"/>
        <v>10000</v>
      </c>
    </row>
    <row r="90" spans="1:4" x14ac:dyDescent="0.35">
      <c r="A90" s="2">
        <f t="shared" si="5"/>
        <v>44740</v>
      </c>
      <c r="B90" s="5">
        <f t="shared" si="3"/>
        <v>6</v>
      </c>
      <c r="C90" s="6">
        <v>50000</v>
      </c>
      <c r="D90" s="3">
        <f t="shared" si="4"/>
        <v>10000</v>
      </c>
    </row>
    <row r="91" spans="1:4" x14ac:dyDescent="0.35">
      <c r="A91" s="2">
        <f t="shared" si="5"/>
        <v>44741</v>
      </c>
      <c r="B91" s="5">
        <f t="shared" si="3"/>
        <v>6</v>
      </c>
      <c r="C91" s="6">
        <v>50000</v>
      </c>
      <c r="D91" s="3">
        <f t="shared" si="4"/>
        <v>10000</v>
      </c>
    </row>
    <row r="92" spans="1:4" x14ac:dyDescent="0.35">
      <c r="A92" s="2">
        <f t="shared" si="5"/>
        <v>44742</v>
      </c>
      <c r="B92" s="5">
        <f t="shared" si="3"/>
        <v>6</v>
      </c>
      <c r="C92" s="6">
        <v>50000</v>
      </c>
      <c r="D92" s="3">
        <f t="shared" si="4"/>
        <v>10000</v>
      </c>
    </row>
    <row r="93" spans="1:4" x14ac:dyDescent="0.35">
      <c r="A93" s="2">
        <f t="shared" si="5"/>
        <v>44743</v>
      </c>
      <c r="B93" s="5">
        <f t="shared" si="3"/>
        <v>7</v>
      </c>
      <c r="C93" s="6">
        <v>50000</v>
      </c>
      <c r="D93" s="3">
        <f t="shared" si="4"/>
        <v>10000</v>
      </c>
    </row>
    <row r="94" spans="1:4" x14ac:dyDescent="0.35">
      <c r="A94" s="2">
        <f t="shared" si="5"/>
        <v>44744</v>
      </c>
      <c r="B94" s="5">
        <f t="shared" si="3"/>
        <v>7</v>
      </c>
      <c r="C94" s="6">
        <v>50000</v>
      </c>
      <c r="D94" s="3">
        <f t="shared" si="4"/>
        <v>10000</v>
      </c>
    </row>
    <row r="95" spans="1:4" x14ac:dyDescent="0.35">
      <c r="A95" s="2">
        <f t="shared" si="5"/>
        <v>44745</v>
      </c>
      <c r="B95" s="5">
        <f t="shared" si="3"/>
        <v>7</v>
      </c>
      <c r="C95" s="6">
        <v>50000</v>
      </c>
      <c r="D95" s="3">
        <f t="shared" si="4"/>
        <v>10000</v>
      </c>
    </row>
    <row r="96" spans="1:4" x14ac:dyDescent="0.35">
      <c r="A96" s="2">
        <f t="shared" si="5"/>
        <v>44746</v>
      </c>
      <c r="B96" s="5">
        <f t="shared" si="3"/>
        <v>7</v>
      </c>
      <c r="C96" s="6">
        <v>50000</v>
      </c>
      <c r="D96" s="3">
        <f t="shared" si="4"/>
        <v>10000</v>
      </c>
    </row>
    <row r="97" spans="1:4" x14ac:dyDescent="0.35">
      <c r="A97" s="2">
        <f t="shared" si="5"/>
        <v>44747</v>
      </c>
      <c r="B97" s="5">
        <f t="shared" si="3"/>
        <v>7</v>
      </c>
      <c r="C97" s="6">
        <v>50000</v>
      </c>
      <c r="D97" s="3">
        <f t="shared" si="4"/>
        <v>10000</v>
      </c>
    </row>
    <row r="98" spans="1:4" x14ac:dyDescent="0.35">
      <c r="A98" s="2">
        <f t="shared" si="5"/>
        <v>44748</v>
      </c>
      <c r="B98" s="5">
        <f t="shared" si="3"/>
        <v>7</v>
      </c>
      <c r="C98" s="6">
        <v>50000</v>
      </c>
      <c r="D98" s="3">
        <f t="shared" si="4"/>
        <v>10000</v>
      </c>
    </row>
    <row r="99" spans="1:4" x14ac:dyDescent="0.35">
      <c r="A99" s="2">
        <f t="shared" si="5"/>
        <v>44749</v>
      </c>
      <c r="B99" s="5">
        <f t="shared" si="3"/>
        <v>7</v>
      </c>
      <c r="C99" s="6">
        <v>50000</v>
      </c>
      <c r="D99" s="3">
        <f t="shared" si="4"/>
        <v>10000</v>
      </c>
    </row>
    <row r="100" spans="1:4" x14ac:dyDescent="0.35">
      <c r="A100" s="2">
        <f t="shared" si="5"/>
        <v>44750</v>
      </c>
      <c r="B100" s="5">
        <f t="shared" si="3"/>
        <v>7</v>
      </c>
      <c r="C100" s="6">
        <v>50000</v>
      </c>
      <c r="D100" s="3">
        <f t="shared" si="4"/>
        <v>10000</v>
      </c>
    </row>
    <row r="101" spans="1:4" x14ac:dyDescent="0.35">
      <c r="A101" s="2">
        <f t="shared" si="5"/>
        <v>44751</v>
      </c>
      <c r="B101" s="5">
        <f t="shared" si="3"/>
        <v>7</v>
      </c>
      <c r="C101" s="6">
        <v>50000</v>
      </c>
      <c r="D101" s="3">
        <f t="shared" si="4"/>
        <v>10000</v>
      </c>
    </row>
    <row r="102" spans="1:4" x14ac:dyDescent="0.35">
      <c r="A102" s="2">
        <f t="shared" si="5"/>
        <v>44752</v>
      </c>
      <c r="B102" s="5">
        <f t="shared" si="3"/>
        <v>7</v>
      </c>
      <c r="C102" s="6">
        <v>50000</v>
      </c>
      <c r="D102" s="3">
        <f t="shared" si="4"/>
        <v>10000</v>
      </c>
    </row>
    <row r="103" spans="1:4" x14ac:dyDescent="0.35">
      <c r="A103" s="2">
        <f t="shared" si="5"/>
        <v>44753</v>
      </c>
      <c r="B103" s="5">
        <f t="shared" si="3"/>
        <v>7</v>
      </c>
      <c r="C103" s="6">
        <v>50000</v>
      </c>
      <c r="D103" s="3">
        <f t="shared" si="4"/>
        <v>10000</v>
      </c>
    </row>
    <row r="104" spans="1:4" x14ac:dyDescent="0.35">
      <c r="A104" s="2">
        <f t="shared" si="5"/>
        <v>44754</v>
      </c>
      <c r="B104" s="5">
        <f t="shared" si="3"/>
        <v>7</v>
      </c>
      <c r="C104" s="6">
        <v>50000</v>
      </c>
      <c r="D104" s="3">
        <f t="shared" si="4"/>
        <v>10000</v>
      </c>
    </row>
    <row r="105" spans="1:4" x14ac:dyDescent="0.35">
      <c r="A105" s="2">
        <f t="shared" si="5"/>
        <v>44755</v>
      </c>
      <c r="B105" s="5">
        <f t="shared" si="3"/>
        <v>7</v>
      </c>
      <c r="C105" s="6">
        <v>50000</v>
      </c>
      <c r="D105" s="3">
        <f t="shared" si="4"/>
        <v>10000</v>
      </c>
    </row>
    <row r="106" spans="1:4" x14ac:dyDescent="0.35">
      <c r="A106" s="2">
        <f t="shared" si="5"/>
        <v>44756</v>
      </c>
      <c r="B106" s="5">
        <f t="shared" si="3"/>
        <v>7</v>
      </c>
      <c r="C106" s="6">
        <v>50000</v>
      </c>
      <c r="D106" s="3">
        <f t="shared" si="4"/>
        <v>10000</v>
      </c>
    </row>
    <row r="107" spans="1:4" x14ac:dyDescent="0.35">
      <c r="A107" s="2">
        <f t="shared" si="5"/>
        <v>44757</v>
      </c>
      <c r="B107" s="5">
        <f t="shared" si="3"/>
        <v>7</v>
      </c>
      <c r="C107" s="6">
        <v>50000</v>
      </c>
      <c r="D107" s="3">
        <f t="shared" si="4"/>
        <v>10000</v>
      </c>
    </row>
    <row r="108" spans="1:4" x14ac:dyDescent="0.35">
      <c r="A108" s="2">
        <f t="shared" si="5"/>
        <v>44758</v>
      </c>
      <c r="B108" s="5">
        <f t="shared" si="3"/>
        <v>7</v>
      </c>
      <c r="C108" s="6">
        <v>50000</v>
      </c>
      <c r="D108" s="3">
        <f t="shared" si="4"/>
        <v>10000</v>
      </c>
    </row>
    <row r="109" spans="1:4" x14ac:dyDescent="0.35">
      <c r="A109" s="2">
        <f t="shared" si="5"/>
        <v>44759</v>
      </c>
      <c r="B109" s="5">
        <f t="shared" si="3"/>
        <v>7</v>
      </c>
      <c r="C109" s="6">
        <v>50000</v>
      </c>
      <c r="D109" s="3">
        <f t="shared" si="4"/>
        <v>10000</v>
      </c>
    </row>
    <row r="110" spans="1:4" x14ac:dyDescent="0.35">
      <c r="A110" s="2">
        <f t="shared" si="5"/>
        <v>44760</v>
      </c>
      <c r="B110" s="5">
        <f t="shared" si="3"/>
        <v>7</v>
      </c>
      <c r="C110" s="6">
        <v>50000</v>
      </c>
      <c r="D110" s="3">
        <f t="shared" si="4"/>
        <v>10000</v>
      </c>
    </row>
    <row r="111" spans="1:4" x14ac:dyDescent="0.35">
      <c r="A111" s="2">
        <f t="shared" si="5"/>
        <v>44761</v>
      </c>
      <c r="B111" s="5">
        <f t="shared" si="3"/>
        <v>7</v>
      </c>
      <c r="C111" s="6">
        <v>50000</v>
      </c>
      <c r="D111" s="3">
        <f t="shared" si="4"/>
        <v>10000</v>
      </c>
    </row>
    <row r="112" spans="1:4" x14ac:dyDescent="0.35">
      <c r="A112" s="2">
        <f t="shared" si="5"/>
        <v>44762</v>
      </c>
      <c r="B112" s="5">
        <f t="shared" si="3"/>
        <v>7</v>
      </c>
      <c r="C112" s="6">
        <v>50000</v>
      </c>
      <c r="D112" s="3">
        <f t="shared" si="4"/>
        <v>10000</v>
      </c>
    </row>
    <row r="113" spans="1:4" x14ac:dyDescent="0.35">
      <c r="A113" s="2">
        <f t="shared" si="5"/>
        <v>44763</v>
      </c>
      <c r="B113" s="5">
        <f t="shared" si="3"/>
        <v>7</v>
      </c>
      <c r="C113" s="6">
        <v>50000</v>
      </c>
      <c r="D113" s="3">
        <f t="shared" si="4"/>
        <v>10000</v>
      </c>
    </row>
    <row r="114" spans="1:4" x14ac:dyDescent="0.35">
      <c r="A114" s="2">
        <f t="shared" si="5"/>
        <v>44764</v>
      </c>
      <c r="B114" s="5">
        <f t="shared" si="3"/>
        <v>7</v>
      </c>
      <c r="C114" s="6">
        <v>50000</v>
      </c>
      <c r="D114" s="3">
        <f t="shared" si="4"/>
        <v>10000</v>
      </c>
    </row>
    <row r="115" spans="1:4" x14ac:dyDescent="0.35">
      <c r="A115" s="2">
        <f t="shared" si="5"/>
        <v>44765</v>
      </c>
      <c r="B115" s="5">
        <f t="shared" si="3"/>
        <v>7</v>
      </c>
      <c r="C115" s="6">
        <v>50000</v>
      </c>
      <c r="D115" s="3">
        <f t="shared" si="4"/>
        <v>10000</v>
      </c>
    </row>
    <row r="116" spans="1:4" x14ac:dyDescent="0.35">
      <c r="A116" s="2">
        <f t="shared" si="5"/>
        <v>44766</v>
      </c>
      <c r="B116" s="5">
        <f t="shared" si="3"/>
        <v>7</v>
      </c>
      <c r="C116" s="6">
        <v>50000</v>
      </c>
      <c r="D116" s="3">
        <f t="shared" si="4"/>
        <v>10000</v>
      </c>
    </row>
    <row r="117" spans="1:4" x14ac:dyDescent="0.35">
      <c r="A117" s="2">
        <f t="shared" si="5"/>
        <v>44767</v>
      </c>
      <c r="B117" s="5">
        <f t="shared" si="3"/>
        <v>7</v>
      </c>
      <c r="C117" s="6">
        <v>50000</v>
      </c>
      <c r="D117" s="3">
        <f t="shared" si="4"/>
        <v>10000</v>
      </c>
    </row>
    <row r="118" spans="1:4" x14ac:dyDescent="0.35">
      <c r="A118" s="2">
        <f t="shared" si="5"/>
        <v>44768</v>
      </c>
      <c r="B118" s="5">
        <f t="shared" si="3"/>
        <v>7</v>
      </c>
      <c r="C118" s="6">
        <v>50000</v>
      </c>
      <c r="D118" s="3">
        <f t="shared" si="4"/>
        <v>10000</v>
      </c>
    </row>
    <row r="119" spans="1:4" x14ac:dyDescent="0.35">
      <c r="A119" s="2">
        <f t="shared" si="5"/>
        <v>44769</v>
      </c>
      <c r="B119" s="5">
        <f t="shared" si="3"/>
        <v>7</v>
      </c>
      <c r="C119" s="6">
        <v>50000</v>
      </c>
      <c r="D119" s="3">
        <f t="shared" si="4"/>
        <v>10000</v>
      </c>
    </row>
    <row r="120" spans="1:4" x14ac:dyDescent="0.35">
      <c r="A120" s="2">
        <f t="shared" si="5"/>
        <v>44770</v>
      </c>
      <c r="B120" s="5">
        <f t="shared" si="3"/>
        <v>7</v>
      </c>
      <c r="C120" s="6">
        <v>50000</v>
      </c>
      <c r="D120" s="3">
        <f t="shared" si="4"/>
        <v>10000</v>
      </c>
    </row>
    <row r="121" spans="1:4" x14ac:dyDescent="0.35">
      <c r="A121" s="2">
        <f t="shared" si="5"/>
        <v>44771</v>
      </c>
      <c r="B121" s="5">
        <f t="shared" si="3"/>
        <v>7</v>
      </c>
      <c r="C121" s="6">
        <v>50000</v>
      </c>
      <c r="D121" s="3">
        <f t="shared" si="4"/>
        <v>10000</v>
      </c>
    </row>
    <row r="122" spans="1:4" x14ac:dyDescent="0.35">
      <c r="A122" s="2">
        <f t="shared" si="5"/>
        <v>44772</v>
      </c>
      <c r="B122" s="5">
        <f t="shared" si="3"/>
        <v>7</v>
      </c>
      <c r="C122" s="6">
        <v>50000</v>
      </c>
      <c r="D122" s="3">
        <f t="shared" si="4"/>
        <v>10000</v>
      </c>
    </row>
    <row r="123" spans="1:4" x14ac:dyDescent="0.35">
      <c r="A123" s="2">
        <f t="shared" si="5"/>
        <v>44773</v>
      </c>
      <c r="B123" s="5">
        <f t="shared" si="3"/>
        <v>7</v>
      </c>
      <c r="C123" s="6">
        <v>50000</v>
      </c>
      <c r="D123" s="3">
        <f t="shared" si="4"/>
        <v>10000</v>
      </c>
    </row>
    <row r="124" spans="1:4" x14ac:dyDescent="0.35">
      <c r="A124" s="2">
        <f t="shared" si="5"/>
        <v>44774</v>
      </c>
      <c r="B124" s="5">
        <f t="shared" si="3"/>
        <v>8</v>
      </c>
      <c r="C124" s="6">
        <v>50000</v>
      </c>
      <c r="D124" s="3">
        <f t="shared" si="4"/>
        <v>10000</v>
      </c>
    </row>
    <row r="125" spans="1:4" x14ac:dyDescent="0.35">
      <c r="A125" s="2">
        <f t="shared" si="5"/>
        <v>44775</v>
      </c>
      <c r="B125" s="5">
        <f t="shared" si="3"/>
        <v>8</v>
      </c>
      <c r="C125" s="6">
        <v>50000</v>
      </c>
      <c r="D125" s="3">
        <f t="shared" si="4"/>
        <v>10000</v>
      </c>
    </row>
    <row r="126" spans="1:4" x14ac:dyDescent="0.35">
      <c r="A126" s="2">
        <f t="shared" si="5"/>
        <v>44776</v>
      </c>
      <c r="B126" s="5">
        <f t="shared" si="3"/>
        <v>8</v>
      </c>
      <c r="C126" s="6">
        <v>50000</v>
      </c>
      <c r="D126" s="3">
        <f t="shared" si="4"/>
        <v>10000</v>
      </c>
    </row>
    <row r="127" spans="1:4" x14ac:dyDescent="0.35">
      <c r="A127" s="2">
        <f t="shared" si="5"/>
        <v>44777</v>
      </c>
      <c r="B127" s="5">
        <f t="shared" si="3"/>
        <v>8</v>
      </c>
      <c r="C127" s="6">
        <v>50000</v>
      </c>
      <c r="D127" s="3">
        <f t="shared" si="4"/>
        <v>10000</v>
      </c>
    </row>
    <row r="128" spans="1:4" x14ac:dyDescent="0.35">
      <c r="A128" s="2">
        <f t="shared" si="5"/>
        <v>44778</v>
      </c>
      <c r="B128" s="5">
        <f t="shared" si="3"/>
        <v>8</v>
      </c>
      <c r="C128" s="6">
        <v>50000</v>
      </c>
      <c r="D128" s="3">
        <f t="shared" si="4"/>
        <v>10000</v>
      </c>
    </row>
    <row r="129" spans="1:4" x14ac:dyDescent="0.35">
      <c r="A129" s="2">
        <f t="shared" si="5"/>
        <v>44779</v>
      </c>
      <c r="B129" s="5">
        <f t="shared" si="3"/>
        <v>8</v>
      </c>
      <c r="C129" s="6">
        <v>50000</v>
      </c>
      <c r="D129" s="3">
        <f t="shared" si="4"/>
        <v>10000</v>
      </c>
    </row>
    <row r="130" spans="1:4" x14ac:dyDescent="0.35">
      <c r="A130" s="2">
        <f t="shared" si="5"/>
        <v>44780</v>
      </c>
      <c r="B130" s="5">
        <f t="shared" si="3"/>
        <v>8</v>
      </c>
      <c r="C130" s="6">
        <v>50000</v>
      </c>
      <c r="D130" s="3">
        <f t="shared" si="4"/>
        <v>10000</v>
      </c>
    </row>
    <row r="131" spans="1:4" x14ac:dyDescent="0.35">
      <c r="A131" s="2">
        <f t="shared" si="5"/>
        <v>44781</v>
      </c>
      <c r="B131" s="5">
        <f t="shared" ref="B131:B194" si="6">+MONTH(A131)</f>
        <v>8</v>
      </c>
      <c r="C131" s="6">
        <v>50000</v>
      </c>
      <c r="D131" s="3">
        <f t="shared" ref="D131:D194" si="7">+C131*0.2</f>
        <v>10000</v>
      </c>
    </row>
    <row r="132" spans="1:4" x14ac:dyDescent="0.35">
      <c r="A132" s="2">
        <f t="shared" ref="A132:A195" si="8">+A131+1</f>
        <v>44782</v>
      </c>
      <c r="B132" s="5">
        <f t="shared" si="6"/>
        <v>8</v>
      </c>
      <c r="C132" s="6">
        <v>50000</v>
      </c>
      <c r="D132" s="3">
        <f t="shared" si="7"/>
        <v>10000</v>
      </c>
    </row>
    <row r="133" spans="1:4" x14ac:dyDescent="0.35">
      <c r="A133" s="2">
        <f t="shared" si="8"/>
        <v>44783</v>
      </c>
      <c r="B133" s="5">
        <f t="shared" si="6"/>
        <v>8</v>
      </c>
      <c r="C133" s="6">
        <v>50000</v>
      </c>
      <c r="D133" s="3">
        <f t="shared" si="7"/>
        <v>10000</v>
      </c>
    </row>
    <row r="134" spans="1:4" x14ac:dyDescent="0.35">
      <c r="A134" s="2">
        <f t="shared" si="8"/>
        <v>44784</v>
      </c>
      <c r="B134" s="5">
        <f t="shared" si="6"/>
        <v>8</v>
      </c>
      <c r="C134" s="6">
        <v>50000</v>
      </c>
      <c r="D134" s="3">
        <f t="shared" si="7"/>
        <v>10000</v>
      </c>
    </row>
    <row r="135" spans="1:4" x14ac:dyDescent="0.35">
      <c r="A135" s="2">
        <f t="shared" si="8"/>
        <v>44785</v>
      </c>
      <c r="B135" s="5">
        <f t="shared" si="6"/>
        <v>8</v>
      </c>
      <c r="C135" s="6">
        <v>50000</v>
      </c>
      <c r="D135" s="3">
        <f t="shared" si="7"/>
        <v>10000</v>
      </c>
    </row>
    <row r="136" spans="1:4" x14ac:dyDescent="0.35">
      <c r="A136" s="2">
        <f t="shared" si="8"/>
        <v>44786</v>
      </c>
      <c r="B136" s="5">
        <f t="shared" si="6"/>
        <v>8</v>
      </c>
      <c r="C136" s="6">
        <v>50000</v>
      </c>
      <c r="D136" s="3">
        <f t="shared" si="7"/>
        <v>10000</v>
      </c>
    </row>
    <row r="137" spans="1:4" x14ac:dyDescent="0.35">
      <c r="A137" s="2">
        <f t="shared" si="8"/>
        <v>44787</v>
      </c>
      <c r="B137" s="5">
        <f t="shared" si="6"/>
        <v>8</v>
      </c>
      <c r="C137" s="6">
        <v>50000</v>
      </c>
      <c r="D137" s="3">
        <f t="shared" si="7"/>
        <v>10000</v>
      </c>
    </row>
    <row r="138" spans="1:4" x14ac:dyDescent="0.35">
      <c r="A138" s="2">
        <f t="shared" si="8"/>
        <v>44788</v>
      </c>
      <c r="B138" s="5">
        <f t="shared" si="6"/>
        <v>8</v>
      </c>
      <c r="C138" s="6">
        <v>50000</v>
      </c>
      <c r="D138" s="3">
        <f t="shared" si="7"/>
        <v>10000</v>
      </c>
    </row>
    <row r="139" spans="1:4" x14ac:dyDescent="0.35">
      <c r="A139" s="2">
        <f t="shared" si="8"/>
        <v>44789</v>
      </c>
      <c r="B139" s="5">
        <f t="shared" si="6"/>
        <v>8</v>
      </c>
      <c r="C139" s="6">
        <v>50000</v>
      </c>
      <c r="D139" s="3">
        <f t="shared" si="7"/>
        <v>10000</v>
      </c>
    </row>
    <row r="140" spans="1:4" x14ac:dyDescent="0.35">
      <c r="A140" s="2">
        <f t="shared" si="8"/>
        <v>44790</v>
      </c>
      <c r="B140" s="5">
        <f t="shared" si="6"/>
        <v>8</v>
      </c>
      <c r="C140" s="6">
        <v>50000</v>
      </c>
      <c r="D140" s="3">
        <f t="shared" si="7"/>
        <v>10000</v>
      </c>
    </row>
    <row r="141" spans="1:4" x14ac:dyDescent="0.35">
      <c r="A141" s="2">
        <f t="shared" si="8"/>
        <v>44791</v>
      </c>
      <c r="B141" s="5">
        <f t="shared" si="6"/>
        <v>8</v>
      </c>
      <c r="C141" s="6">
        <v>50000</v>
      </c>
      <c r="D141" s="3">
        <f t="shared" si="7"/>
        <v>10000</v>
      </c>
    </row>
    <row r="142" spans="1:4" x14ac:dyDescent="0.35">
      <c r="A142" s="2">
        <f t="shared" si="8"/>
        <v>44792</v>
      </c>
      <c r="B142" s="5">
        <f t="shared" si="6"/>
        <v>8</v>
      </c>
      <c r="C142" s="6">
        <v>50000</v>
      </c>
      <c r="D142" s="3">
        <f t="shared" si="7"/>
        <v>10000</v>
      </c>
    </row>
    <row r="143" spans="1:4" x14ac:dyDescent="0.35">
      <c r="A143" s="2">
        <f t="shared" si="8"/>
        <v>44793</v>
      </c>
      <c r="B143" s="5">
        <f t="shared" si="6"/>
        <v>8</v>
      </c>
      <c r="C143" s="6">
        <v>50000</v>
      </c>
      <c r="D143" s="3">
        <f t="shared" si="7"/>
        <v>10000</v>
      </c>
    </row>
    <row r="144" spans="1:4" x14ac:dyDescent="0.35">
      <c r="A144" s="2">
        <f t="shared" si="8"/>
        <v>44794</v>
      </c>
      <c r="B144" s="5">
        <f t="shared" si="6"/>
        <v>8</v>
      </c>
      <c r="C144" s="6">
        <v>50000</v>
      </c>
      <c r="D144" s="3">
        <f t="shared" si="7"/>
        <v>10000</v>
      </c>
    </row>
    <row r="145" spans="1:4" x14ac:dyDescent="0.35">
      <c r="A145" s="2">
        <f t="shared" si="8"/>
        <v>44795</v>
      </c>
      <c r="B145" s="5">
        <f t="shared" si="6"/>
        <v>8</v>
      </c>
      <c r="C145" s="6">
        <v>50000</v>
      </c>
      <c r="D145" s="3">
        <f t="shared" si="7"/>
        <v>10000</v>
      </c>
    </row>
    <row r="146" spans="1:4" x14ac:dyDescent="0.35">
      <c r="A146" s="2">
        <f t="shared" si="8"/>
        <v>44796</v>
      </c>
      <c r="B146" s="5">
        <f t="shared" si="6"/>
        <v>8</v>
      </c>
      <c r="C146" s="6">
        <v>50000</v>
      </c>
      <c r="D146" s="3">
        <f t="shared" si="7"/>
        <v>10000</v>
      </c>
    </row>
    <row r="147" spans="1:4" x14ac:dyDescent="0.35">
      <c r="A147" s="2">
        <f t="shared" si="8"/>
        <v>44797</v>
      </c>
      <c r="B147" s="5">
        <f t="shared" si="6"/>
        <v>8</v>
      </c>
      <c r="C147" s="6">
        <v>50000</v>
      </c>
      <c r="D147" s="3">
        <f t="shared" si="7"/>
        <v>10000</v>
      </c>
    </row>
    <row r="148" spans="1:4" x14ac:dyDescent="0.35">
      <c r="A148" s="2">
        <f t="shared" si="8"/>
        <v>44798</v>
      </c>
      <c r="B148" s="5">
        <f t="shared" si="6"/>
        <v>8</v>
      </c>
      <c r="C148" s="6">
        <v>50000</v>
      </c>
      <c r="D148" s="3">
        <f t="shared" si="7"/>
        <v>10000</v>
      </c>
    </row>
    <row r="149" spans="1:4" x14ac:dyDescent="0.35">
      <c r="A149" s="2">
        <f t="shared" si="8"/>
        <v>44799</v>
      </c>
      <c r="B149" s="5">
        <f t="shared" si="6"/>
        <v>8</v>
      </c>
      <c r="C149" s="6">
        <v>50000</v>
      </c>
      <c r="D149" s="3">
        <f t="shared" si="7"/>
        <v>10000</v>
      </c>
    </row>
    <row r="150" spans="1:4" x14ac:dyDescent="0.35">
      <c r="A150" s="2">
        <f t="shared" si="8"/>
        <v>44800</v>
      </c>
      <c r="B150" s="5">
        <f t="shared" si="6"/>
        <v>8</v>
      </c>
      <c r="C150" s="6">
        <v>50000</v>
      </c>
      <c r="D150" s="3">
        <f t="shared" si="7"/>
        <v>10000</v>
      </c>
    </row>
    <row r="151" spans="1:4" x14ac:dyDescent="0.35">
      <c r="A151" s="2">
        <f t="shared" si="8"/>
        <v>44801</v>
      </c>
      <c r="B151" s="5">
        <f t="shared" si="6"/>
        <v>8</v>
      </c>
      <c r="C151" s="6">
        <v>50000</v>
      </c>
      <c r="D151" s="3">
        <f t="shared" si="7"/>
        <v>10000</v>
      </c>
    </row>
    <row r="152" spans="1:4" x14ac:dyDescent="0.35">
      <c r="A152" s="2">
        <f t="shared" si="8"/>
        <v>44802</v>
      </c>
      <c r="B152" s="5">
        <f t="shared" si="6"/>
        <v>8</v>
      </c>
      <c r="C152" s="6">
        <v>50000</v>
      </c>
      <c r="D152" s="3">
        <f t="shared" si="7"/>
        <v>10000</v>
      </c>
    </row>
    <row r="153" spans="1:4" x14ac:dyDescent="0.35">
      <c r="A153" s="2">
        <f t="shared" si="8"/>
        <v>44803</v>
      </c>
      <c r="B153" s="5">
        <f t="shared" si="6"/>
        <v>8</v>
      </c>
      <c r="C153" s="6">
        <v>50000</v>
      </c>
      <c r="D153" s="3">
        <f t="shared" si="7"/>
        <v>10000</v>
      </c>
    </row>
    <row r="154" spans="1:4" x14ac:dyDescent="0.35">
      <c r="A154" s="2">
        <f t="shared" si="8"/>
        <v>44804</v>
      </c>
      <c r="B154" s="5">
        <f t="shared" si="6"/>
        <v>8</v>
      </c>
      <c r="C154" s="6">
        <v>50000</v>
      </c>
      <c r="D154" s="3">
        <f t="shared" si="7"/>
        <v>10000</v>
      </c>
    </row>
    <row r="155" spans="1:4" x14ac:dyDescent="0.35">
      <c r="A155" s="2">
        <f t="shared" si="8"/>
        <v>44805</v>
      </c>
      <c r="B155" s="5">
        <f t="shared" si="6"/>
        <v>9</v>
      </c>
      <c r="C155" s="6">
        <v>50000</v>
      </c>
      <c r="D155" s="3">
        <f t="shared" si="7"/>
        <v>10000</v>
      </c>
    </row>
    <row r="156" spans="1:4" x14ac:dyDescent="0.35">
      <c r="A156" s="2">
        <f t="shared" si="8"/>
        <v>44806</v>
      </c>
      <c r="B156" s="5">
        <f t="shared" si="6"/>
        <v>9</v>
      </c>
      <c r="C156" s="6">
        <v>50000</v>
      </c>
      <c r="D156" s="3">
        <f t="shared" si="7"/>
        <v>10000</v>
      </c>
    </row>
    <row r="157" spans="1:4" x14ac:dyDescent="0.35">
      <c r="A157" s="2">
        <f t="shared" si="8"/>
        <v>44807</v>
      </c>
      <c r="B157" s="5">
        <f t="shared" si="6"/>
        <v>9</v>
      </c>
      <c r="C157" s="6">
        <v>50000</v>
      </c>
      <c r="D157" s="3">
        <f t="shared" si="7"/>
        <v>10000</v>
      </c>
    </row>
    <row r="158" spans="1:4" x14ac:dyDescent="0.35">
      <c r="A158" s="2">
        <f t="shared" si="8"/>
        <v>44808</v>
      </c>
      <c r="B158" s="5">
        <f t="shared" si="6"/>
        <v>9</v>
      </c>
      <c r="C158" s="6">
        <v>50000</v>
      </c>
      <c r="D158" s="3">
        <f t="shared" si="7"/>
        <v>10000</v>
      </c>
    </row>
    <row r="159" spans="1:4" x14ac:dyDescent="0.35">
      <c r="A159" s="2">
        <f t="shared" si="8"/>
        <v>44809</v>
      </c>
      <c r="B159" s="5">
        <f t="shared" si="6"/>
        <v>9</v>
      </c>
      <c r="C159" s="6">
        <v>50000</v>
      </c>
      <c r="D159" s="3">
        <f t="shared" si="7"/>
        <v>10000</v>
      </c>
    </row>
    <row r="160" spans="1:4" x14ac:dyDescent="0.35">
      <c r="A160" s="2">
        <f t="shared" si="8"/>
        <v>44810</v>
      </c>
      <c r="B160" s="5">
        <f t="shared" si="6"/>
        <v>9</v>
      </c>
      <c r="C160" s="6">
        <v>50000</v>
      </c>
      <c r="D160" s="3">
        <f t="shared" si="7"/>
        <v>10000</v>
      </c>
    </row>
    <row r="161" spans="1:4" x14ac:dyDescent="0.35">
      <c r="A161" s="2">
        <f t="shared" si="8"/>
        <v>44811</v>
      </c>
      <c r="B161" s="5">
        <f t="shared" si="6"/>
        <v>9</v>
      </c>
      <c r="C161" s="6">
        <v>50000</v>
      </c>
      <c r="D161" s="3">
        <f t="shared" si="7"/>
        <v>10000</v>
      </c>
    </row>
    <row r="162" spans="1:4" x14ac:dyDescent="0.35">
      <c r="A162" s="2">
        <f t="shared" si="8"/>
        <v>44812</v>
      </c>
      <c r="B162" s="5">
        <f t="shared" si="6"/>
        <v>9</v>
      </c>
      <c r="C162" s="6">
        <v>50000</v>
      </c>
      <c r="D162" s="3">
        <f t="shared" si="7"/>
        <v>10000</v>
      </c>
    </row>
    <row r="163" spans="1:4" x14ac:dyDescent="0.35">
      <c r="A163" s="2">
        <f t="shared" si="8"/>
        <v>44813</v>
      </c>
      <c r="B163" s="5">
        <f t="shared" si="6"/>
        <v>9</v>
      </c>
      <c r="C163" s="6">
        <v>50000</v>
      </c>
      <c r="D163" s="3">
        <f t="shared" si="7"/>
        <v>10000</v>
      </c>
    </row>
    <row r="164" spans="1:4" x14ac:dyDescent="0.35">
      <c r="A164" s="2">
        <f t="shared" si="8"/>
        <v>44814</v>
      </c>
      <c r="B164" s="5">
        <f t="shared" si="6"/>
        <v>9</v>
      </c>
      <c r="C164" s="6">
        <v>50000</v>
      </c>
      <c r="D164" s="3">
        <f t="shared" si="7"/>
        <v>10000</v>
      </c>
    </row>
    <row r="165" spans="1:4" x14ac:dyDescent="0.35">
      <c r="A165" s="2">
        <f t="shared" si="8"/>
        <v>44815</v>
      </c>
      <c r="B165" s="5">
        <f t="shared" si="6"/>
        <v>9</v>
      </c>
      <c r="C165" s="6">
        <v>50000</v>
      </c>
      <c r="D165" s="3">
        <f t="shared" si="7"/>
        <v>10000</v>
      </c>
    </row>
    <row r="166" spans="1:4" x14ac:dyDescent="0.35">
      <c r="A166" s="2">
        <f t="shared" si="8"/>
        <v>44816</v>
      </c>
      <c r="B166" s="5">
        <f t="shared" si="6"/>
        <v>9</v>
      </c>
      <c r="C166" s="6">
        <v>50000</v>
      </c>
      <c r="D166" s="3">
        <f t="shared" si="7"/>
        <v>10000</v>
      </c>
    </row>
    <row r="167" spans="1:4" x14ac:dyDescent="0.35">
      <c r="A167" s="2">
        <f t="shared" si="8"/>
        <v>44817</v>
      </c>
      <c r="B167" s="5">
        <f t="shared" si="6"/>
        <v>9</v>
      </c>
      <c r="C167" s="6">
        <v>50000</v>
      </c>
      <c r="D167" s="3">
        <f t="shared" si="7"/>
        <v>10000</v>
      </c>
    </row>
    <row r="168" spans="1:4" x14ac:dyDescent="0.35">
      <c r="A168" s="2">
        <f t="shared" si="8"/>
        <v>44818</v>
      </c>
      <c r="B168" s="5">
        <f t="shared" si="6"/>
        <v>9</v>
      </c>
      <c r="C168" s="6">
        <v>50000</v>
      </c>
      <c r="D168" s="3">
        <f t="shared" si="7"/>
        <v>10000</v>
      </c>
    </row>
    <row r="169" spans="1:4" x14ac:dyDescent="0.35">
      <c r="A169" s="2">
        <f t="shared" si="8"/>
        <v>44819</v>
      </c>
      <c r="B169" s="5">
        <f t="shared" si="6"/>
        <v>9</v>
      </c>
      <c r="C169" s="6">
        <v>50000</v>
      </c>
      <c r="D169" s="3">
        <f t="shared" si="7"/>
        <v>10000</v>
      </c>
    </row>
    <row r="170" spans="1:4" x14ac:dyDescent="0.35">
      <c r="A170" s="2">
        <f t="shared" si="8"/>
        <v>44820</v>
      </c>
      <c r="B170" s="5">
        <f t="shared" si="6"/>
        <v>9</v>
      </c>
      <c r="C170" s="6">
        <v>50000</v>
      </c>
      <c r="D170" s="3">
        <f t="shared" si="7"/>
        <v>10000</v>
      </c>
    </row>
    <row r="171" spans="1:4" x14ac:dyDescent="0.35">
      <c r="A171" s="2">
        <f t="shared" si="8"/>
        <v>44821</v>
      </c>
      <c r="B171" s="5">
        <f t="shared" si="6"/>
        <v>9</v>
      </c>
      <c r="C171" s="6">
        <v>50000</v>
      </c>
      <c r="D171" s="3">
        <f t="shared" si="7"/>
        <v>10000</v>
      </c>
    </row>
    <row r="172" spans="1:4" x14ac:dyDescent="0.35">
      <c r="A172" s="2">
        <f t="shared" si="8"/>
        <v>44822</v>
      </c>
      <c r="B172" s="5">
        <f t="shared" si="6"/>
        <v>9</v>
      </c>
      <c r="C172" s="6">
        <v>50000</v>
      </c>
      <c r="D172" s="3">
        <f t="shared" si="7"/>
        <v>10000</v>
      </c>
    </row>
    <row r="173" spans="1:4" x14ac:dyDescent="0.35">
      <c r="A173" s="2">
        <f t="shared" si="8"/>
        <v>44823</v>
      </c>
      <c r="B173" s="5">
        <f t="shared" si="6"/>
        <v>9</v>
      </c>
      <c r="C173" s="6">
        <v>50000</v>
      </c>
      <c r="D173" s="3">
        <f t="shared" si="7"/>
        <v>10000</v>
      </c>
    </row>
    <row r="174" spans="1:4" x14ac:dyDescent="0.35">
      <c r="A174" s="2">
        <f t="shared" si="8"/>
        <v>44824</v>
      </c>
      <c r="B174" s="5">
        <f t="shared" si="6"/>
        <v>9</v>
      </c>
      <c r="C174" s="6">
        <v>50000</v>
      </c>
      <c r="D174" s="3">
        <f t="shared" si="7"/>
        <v>10000</v>
      </c>
    </row>
    <row r="175" spans="1:4" x14ac:dyDescent="0.35">
      <c r="A175" s="2">
        <f t="shared" si="8"/>
        <v>44825</v>
      </c>
      <c r="B175" s="5">
        <f t="shared" si="6"/>
        <v>9</v>
      </c>
      <c r="C175" s="6">
        <v>50000</v>
      </c>
      <c r="D175" s="3">
        <f t="shared" si="7"/>
        <v>10000</v>
      </c>
    </row>
    <row r="176" spans="1:4" x14ac:dyDescent="0.35">
      <c r="A176" s="2">
        <f t="shared" si="8"/>
        <v>44826</v>
      </c>
      <c r="B176" s="5">
        <f t="shared" si="6"/>
        <v>9</v>
      </c>
      <c r="C176" s="6">
        <v>50000</v>
      </c>
      <c r="D176" s="3">
        <f t="shared" si="7"/>
        <v>10000</v>
      </c>
    </row>
    <row r="177" spans="1:4" x14ac:dyDescent="0.35">
      <c r="A177" s="2">
        <f t="shared" si="8"/>
        <v>44827</v>
      </c>
      <c r="B177" s="5">
        <f t="shared" si="6"/>
        <v>9</v>
      </c>
      <c r="C177" s="6">
        <v>50000</v>
      </c>
      <c r="D177" s="3">
        <f t="shared" si="7"/>
        <v>10000</v>
      </c>
    </row>
    <row r="178" spans="1:4" x14ac:dyDescent="0.35">
      <c r="A178" s="2">
        <f t="shared" si="8"/>
        <v>44828</v>
      </c>
      <c r="B178" s="5">
        <f t="shared" si="6"/>
        <v>9</v>
      </c>
      <c r="C178" s="6">
        <v>50000</v>
      </c>
      <c r="D178" s="3">
        <f t="shared" si="7"/>
        <v>10000</v>
      </c>
    </row>
    <row r="179" spans="1:4" x14ac:dyDescent="0.35">
      <c r="A179" s="2">
        <f t="shared" si="8"/>
        <v>44829</v>
      </c>
      <c r="B179" s="5">
        <f t="shared" si="6"/>
        <v>9</v>
      </c>
      <c r="C179" s="6">
        <v>50000</v>
      </c>
      <c r="D179" s="3">
        <f t="shared" si="7"/>
        <v>10000</v>
      </c>
    </row>
    <row r="180" spans="1:4" x14ac:dyDescent="0.35">
      <c r="A180" s="2">
        <f t="shared" si="8"/>
        <v>44830</v>
      </c>
      <c r="B180" s="5">
        <f t="shared" si="6"/>
        <v>9</v>
      </c>
      <c r="C180" s="6">
        <v>50000</v>
      </c>
      <c r="D180" s="3">
        <f t="shared" si="7"/>
        <v>10000</v>
      </c>
    </row>
    <row r="181" spans="1:4" x14ac:dyDescent="0.35">
      <c r="A181" s="2">
        <f t="shared" si="8"/>
        <v>44831</v>
      </c>
      <c r="B181" s="5">
        <f t="shared" si="6"/>
        <v>9</v>
      </c>
      <c r="C181" s="6">
        <v>50000</v>
      </c>
      <c r="D181" s="3">
        <f t="shared" si="7"/>
        <v>10000</v>
      </c>
    </row>
    <row r="182" spans="1:4" x14ac:dyDescent="0.35">
      <c r="A182" s="2">
        <f t="shared" si="8"/>
        <v>44832</v>
      </c>
      <c r="B182" s="5">
        <f t="shared" si="6"/>
        <v>9</v>
      </c>
      <c r="C182" s="6">
        <v>50000</v>
      </c>
      <c r="D182" s="3">
        <f t="shared" si="7"/>
        <v>10000</v>
      </c>
    </row>
    <row r="183" spans="1:4" x14ac:dyDescent="0.35">
      <c r="A183" s="2">
        <f t="shared" si="8"/>
        <v>44833</v>
      </c>
      <c r="B183" s="5">
        <f t="shared" si="6"/>
        <v>9</v>
      </c>
      <c r="C183" s="6">
        <v>50000</v>
      </c>
      <c r="D183" s="3">
        <f t="shared" si="7"/>
        <v>10000</v>
      </c>
    </row>
    <row r="184" spans="1:4" x14ac:dyDescent="0.35">
      <c r="A184" s="2">
        <f t="shared" si="8"/>
        <v>44834</v>
      </c>
      <c r="B184" s="5">
        <f t="shared" si="6"/>
        <v>9</v>
      </c>
      <c r="C184" s="6">
        <v>50000</v>
      </c>
      <c r="D184" s="3">
        <f t="shared" si="7"/>
        <v>10000</v>
      </c>
    </row>
    <row r="185" spans="1:4" x14ac:dyDescent="0.35">
      <c r="A185" s="2">
        <f t="shared" si="8"/>
        <v>44835</v>
      </c>
      <c r="B185" s="5">
        <f t="shared" si="6"/>
        <v>10</v>
      </c>
      <c r="C185" s="6">
        <v>50000</v>
      </c>
      <c r="D185" s="3">
        <f t="shared" si="7"/>
        <v>10000</v>
      </c>
    </row>
    <row r="186" spans="1:4" x14ac:dyDescent="0.35">
      <c r="A186" s="2">
        <f t="shared" si="8"/>
        <v>44836</v>
      </c>
      <c r="B186" s="5">
        <f t="shared" si="6"/>
        <v>10</v>
      </c>
      <c r="C186" s="6">
        <v>50000</v>
      </c>
      <c r="D186" s="3">
        <f t="shared" si="7"/>
        <v>10000</v>
      </c>
    </row>
    <row r="187" spans="1:4" x14ac:dyDescent="0.35">
      <c r="A187" s="2">
        <f t="shared" si="8"/>
        <v>44837</v>
      </c>
      <c r="B187" s="5">
        <f t="shared" si="6"/>
        <v>10</v>
      </c>
      <c r="C187" s="6">
        <v>50000</v>
      </c>
      <c r="D187" s="3">
        <f t="shared" si="7"/>
        <v>10000</v>
      </c>
    </row>
    <row r="188" spans="1:4" x14ac:dyDescent="0.35">
      <c r="A188" s="2">
        <f t="shared" si="8"/>
        <v>44838</v>
      </c>
      <c r="B188" s="5">
        <f t="shared" si="6"/>
        <v>10</v>
      </c>
      <c r="C188" s="6">
        <v>50000</v>
      </c>
      <c r="D188" s="3">
        <f t="shared" si="7"/>
        <v>10000</v>
      </c>
    </row>
    <row r="189" spans="1:4" x14ac:dyDescent="0.35">
      <c r="A189" s="2">
        <f t="shared" si="8"/>
        <v>44839</v>
      </c>
      <c r="B189" s="5">
        <f t="shared" si="6"/>
        <v>10</v>
      </c>
      <c r="C189" s="6">
        <v>50000</v>
      </c>
      <c r="D189" s="3">
        <f t="shared" si="7"/>
        <v>10000</v>
      </c>
    </row>
    <row r="190" spans="1:4" x14ac:dyDescent="0.35">
      <c r="A190" s="2">
        <f t="shared" si="8"/>
        <v>44840</v>
      </c>
      <c r="B190" s="5">
        <f t="shared" si="6"/>
        <v>10</v>
      </c>
      <c r="C190" s="6">
        <v>50000</v>
      </c>
      <c r="D190" s="3">
        <f t="shared" si="7"/>
        <v>10000</v>
      </c>
    </row>
    <row r="191" spans="1:4" x14ac:dyDescent="0.35">
      <c r="A191" s="2">
        <f t="shared" si="8"/>
        <v>44841</v>
      </c>
      <c r="B191" s="5">
        <f t="shared" si="6"/>
        <v>10</v>
      </c>
      <c r="C191" s="6">
        <v>50000</v>
      </c>
      <c r="D191" s="3">
        <f t="shared" si="7"/>
        <v>10000</v>
      </c>
    </row>
    <row r="192" spans="1:4" x14ac:dyDescent="0.35">
      <c r="A192" s="2">
        <f t="shared" si="8"/>
        <v>44842</v>
      </c>
      <c r="B192" s="5">
        <f t="shared" si="6"/>
        <v>10</v>
      </c>
      <c r="C192" s="6">
        <v>50000</v>
      </c>
      <c r="D192" s="3">
        <f t="shared" si="7"/>
        <v>10000</v>
      </c>
    </row>
    <row r="193" spans="1:4" x14ac:dyDescent="0.35">
      <c r="A193" s="2">
        <f t="shared" si="8"/>
        <v>44843</v>
      </c>
      <c r="B193" s="5">
        <f t="shared" si="6"/>
        <v>10</v>
      </c>
      <c r="C193" s="6">
        <v>50000</v>
      </c>
      <c r="D193" s="3">
        <f t="shared" si="7"/>
        <v>10000</v>
      </c>
    </row>
    <row r="194" spans="1:4" x14ac:dyDescent="0.35">
      <c r="A194" s="2">
        <f t="shared" si="8"/>
        <v>44844</v>
      </c>
      <c r="B194" s="5">
        <f t="shared" si="6"/>
        <v>10</v>
      </c>
      <c r="C194" s="6">
        <v>50000</v>
      </c>
      <c r="D194" s="3">
        <f t="shared" si="7"/>
        <v>10000</v>
      </c>
    </row>
    <row r="195" spans="1:4" x14ac:dyDescent="0.35">
      <c r="A195" s="2">
        <f t="shared" si="8"/>
        <v>44845</v>
      </c>
      <c r="B195" s="5">
        <f t="shared" ref="B195:B258" si="9">+MONTH(A195)</f>
        <v>10</v>
      </c>
      <c r="C195" s="6">
        <v>50000</v>
      </c>
      <c r="D195" s="3">
        <f t="shared" ref="D195:D258" si="10">+C195*0.2</f>
        <v>10000</v>
      </c>
    </row>
    <row r="196" spans="1:4" x14ac:dyDescent="0.35">
      <c r="A196" s="2">
        <f t="shared" ref="A196:A259" si="11">+A195+1</f>
        <v>44846</v>
      </c>
      <c r="B196" s="5">
        <f t="shared" si="9"/>
        <v>10</v>
      </c>
      <c r="C196" s="6">
        <v>50000</v>
      </c>
      <c r="D196" s="3">
        <f t="shared" si="10"/>
        <v>10000</v>
      </c>
    </row>
    <row r="197" spans="1:4" x14ac:dyDescent="0.35">
      <c r="A197" s="2">
        <f t="shared" si="11"/>
        <v>44847</v>
      </c>
      <c r="B197" s="5">
        <f t="shared" si="9"/>
        <v>10</v>
      </c>
      <c r="C197" s="6">
        <v>50000</v>
      </c>
      <c r="D197" s="3">
        <f t="shared" si="10"/>
        <v>10000</v>
      </c>
    </row>
    <row r="198" spans="1:4" x14ac:dyDescent="0.35">
      <c r="A198" s="2">
        <f t="shared" si="11"/>
        <v>44848</v>
      </c>
      <c r="B198" s="5">
        <f t="shared" si="9"/>
        <v>10</v>
      </c>
      <c r="C198" s="6">
        <v>50000</v>
      </c>
      <c r="D198" s="3">
        <f t="shared" si="10"/>
        <v>10000</v>
      </c>
    </row>
    <row r="199" spans="1:4" x14ac:dyDescent="0.35">
      <c r="A199" s="2">
        <f t="shared" si="11"/>
        <v>44849</v>
      </c>
      <c r="B199" s="5">
        <f t="shared" si="9"/>
        <v>10</v>
      </c>
      <c r="C199" s="6">
        <v>50000</v>
      </c>
      <c r="D199" s="3">
        <f t="shared" si="10"/>
        <v>10000</v>
      </c>
    </row>
    <row r="200" spans="1:4" x14ac:dyDescent="0.35">
      <c r="A200" s="2">
        <f t="shared" si="11"/>
        <v>44850</v>
      </c>
      <c r="B200" s="5">
        <f t="shared" si="9"/>
        <v>10</v>
      </c>
      <c r="C200" s="6">
        <v>50000</v>
      </c>
      <c r="D200" s="3">
        <f t="shared" si="10"/>
        <v>10000</v>
      </c>
    </row>
    <row r="201" spans="1:4" x14ac:dyDescent="0.35">
      <c r="A201" s="2">
        <f t="shared" si="11"/>
        <v>44851</v>
      </c>
      <c r="B201" s="5">
        <f t="shared" si="9"/>
        <v>10</v>
      </c>
      <c r="C201" s="6">
        <v>50000</v>
      </c>
      <c r="D201" s="3">
        <f t="shared" si="10"/>
        <v>10000</v>
      </c>
    </row>
    <row r="202" spans="1:4" x14ac:dyDescent="0.35">
      <c r="A202" s="2">
        <f t="shared" si="11"/>
        <v>44852</v>
      </c>
      <c r="B202" s="5">
        <f t="shared" si="9"/>
        <v>10</v>
      </c>
      <c r="C202" s="6">
        <v>50000</v>
      </c>
      <c r="D202" s="3">
        <f t="shared" si="10"/>
        <v>10000</v>
      </c>
    </row>
    <row r="203" spans="1:4" x14ac:dyDescent="0.35">
      <c r="A203" s="2">
        <f t="shared" si="11"/>
        <v>44853</v>
      </c>
      <c r="B203" s="5">
        <f t="shared" si="9"/>
        <v>10</v>
      </c>
      <c r="C203" s="6">
        <v>50000</v>
      </c>
      <c r="D203" s="3">
        <f t="shared" si="10"/>
        <v>10000</v>
      </c>
    </row>
    <row r="204" spans="1:4" x14ac:dyDescent="0.35">
      <c r="A204" s="2">
        <f t="shared" si="11"/>
        <v>44854</v>
      </c>
      <c r="B204" s="5">
        <f t="shared" si="9"/>
        <v>10</v>
      </c>
      <c r="C204" s="6">
        <v>50000</v>
      </c>
      <c r="D204" s="3">
        <f t="shared" si="10"/>
        <v>10000</v>
      </c>
    </row>
    <row r="205" spans="1:4" x14ac:dyDescent="0.35">
      <c r="A205" s="2">
        <f t="shared" si="11"/>
        <v>44855</v>
      </c>
      <c r="B205" s="5">
        <f t="shared" si="9"/>
        <v>10</v>
      </c>
      <c r="C205" s="6">
        <v>50000</v>
      </c>
      <c r="D205" s="3">
        <f t="shared" si="10"/>
        <v>10000</v>
      </c>
    </row>
    <row r="206" spans="1:4" x14ac:dyDescent="0.35">
      <c r="A206" s="2">
        <f t="shared" si="11"/>
        <v>44856</v>
      </c>
      <c r="B206" s="5">
        <f t="shared" si="9"/>
        <v>10</v>
      </c>
      <c r="C206" s="6">
        <v>50000</v>
      </c>
      <c r="D206" s="3">
        <f t="shared" si="10"/>
        <v>10000</v>
      </c>
    </row>
    <row r="207" spans="1:4" x14ac:dyDescent="0.35">
      <c r="A207" s="2">
        <f t="shared" si="11"/>
        <v>44857</v>
      </c>
      <c r="B207" s="5">
        <f t="shared" si="9"/>
        <v>10</v>
      </c>
      <c r="C207" s="6">
        <v>50000</v>
      </c>
      <c r="D207" s="3">
        <f t="shared" si="10"/>
        <v>10000</v>
      </c>
    </row>
    <row r="208" spans="1:4" x14ac:dyDescent="0.35">
      <c r="A208" s="2">
        <f t="shared" si="11"/>
        <v>44858</v>
      </c>
      <c r="B208" s="5">
        <f t="shared" si="9"/>
        <v>10</v>
      </c>
      <c r="C208" s="6">
        <v>50000</v>
      </c>
      <c r="D208" s="3">
        <f t="shared" si="10"/>
        <v>10000</v>
      </c>
    </row>
    <row r="209" spans="1:4" x14ac:dyDescent="0.35">
      <c r="A209" s="2">
        <f t="shared" si="11"/>
        <v>44859</v>
      </c>
      <c r="B209" s="5">
        <f t="shared" si="9"/>
        <v>10</v>
      </c>
      <c r="C209" s="6">
        <v>50000</v>
      </c>
      <c r="D209" s="3">
        <f t="shared" si="10"/>
        <v>10000</v>
      </c>
    </row>
    <row r="210" spans="1:4" x14ac:dyDescent="0.35">
      <c r="A210" s="2">
        <f t="shared" si="11"/>
        <v>44860</v>
      </c>
      <c r="B210" s="5">
        <f t="shared" si="9"/>
        <v>10</v>
      </c>
      <c r="C210" s="6">
        <v>50000</v>
      </c>
      <c r="D210" s="3">
        <f t="shared" si="10"/>
        <v>10000</v>
      </c>
    </row>
    <row r="211" spans="1:4" x14ac:dyDescent="0.35">
      <c r="A211" s="2">
        <f t="shared" si="11"/>
        <v>44861</v>
      </c>
      <c r="B211" s="5">
        <f t="shared" si="9"/>
        <v>10</v>
      </c>
      <c r="C211" s="6">
        <v>50000</v>
      </c>
      <c r="D211" s="3">
        <f t="shared" si="10"/>
        <v>10000</v>
      </c>
    </row>
    <row r="212" spans="1:4" x14ac:dyDescent="0.35">
      <c r="A212" s="2">
        <f t="shared" si="11"/>
        <v>44862</v>
      </c>
      <c r="B212" s="5">
        <f t="shared" si="9"/>
        <v>10</v>
      </c>
      <c r="C212" s="6">
        <v>50000</v>
      </c>
      <c r="D212" s="3">
        <f t="shared" si="10"/>
        <v>10000</v>
      </c>
    </row>
    <row r="213" spans="1:4" x14ac:dyDescent="0.35">
      <c r="A213" s="2">
        <f t="shared" si="11"/>
        <v>44863</v>
      </c>
      <c r="B213" s="5">
        <f t="shared" si="9"/>
        <v>10</v>
      </c>
      <c r="C213" s="6">
        <v>50000</v>
      </c>
      <c r="D213" s="3">
        <f t="shared" si="10"/>
        <v>10000</v>
      </c>
    </row>
    <row r="214" spans="1:4" x14ac:dyDescent="0.35">
      <c r="A214" s="2">
        <f t="shared" si="11"/>
        <v>44864</v>
      </c>
      <c r="B214" s="5">
        <f t="shared" si="9"/>
        <v>10</v>
      </c>
      <c r="C214" s="6">
        <v>50000</v>
      </c>
      <c r="D214" s="3">
        <f t="shared" si="10"/>
        <v>10000</v>
      </c>
    </row>
    <row r="215" spans="1:4" x14ac:dyDescent="0.35">
      <c r="A215" s="2">
        <f t="shared" si="11"/>
        <v>44865</v>
      </c>
      <c r="B215" s="5">
        <f t="shared" si="9"/>
        <v>10</v>
      </c>
      <c r="C215" s="6">
        <v>50000</v>
      </c>
      <c r="D215" s="3">
        <f t="shared" si="10"/>
        <v>10000</v>
      </c>
    </row>
    <row r="216" spans="1:4" x14ac:dyDescent="0.35">
      <c r="A216" s="2">
        <f t="shared" si="11"/>
        <v>44866</v>
      </c>
      <c r="B216" s="5">
        <f t="shared" si="9"/>
        <v>11</v>
      </c>
      <c r="C216" s="6">
        <v>50000</v>
      </c>
      <c r="D216" s="3">
        <f t="shared" si="10"/>
        <v>10000</v>
      </c>
    </row>
    <row r="217" spans="1:4" x14ac:dyDescent="0.35">
      <c r="A217" s="2">
        <f t="shared" si="11"/>
        <v>44867</v>
      </c>
      <c r="B217" s="5">
        <f t="shared" si="9"/>
        <v>11</v>
      </c>
      <c r="C217" s="6">
        <v>50000</v>
      </c>
      <c r="D217" s="3">
        <f t="shared" si="10"/>
        <v>10000</v>
      </c>
    </row>
    <row r="218" spans="1:4" x14ac:dyDescent="0.35">
      <c r="A218" s="2">
        <f t="shared" si="11"/>
        <v>44868</v>
      </c>
      <c r="B218" s="5">
        <f t="shared" si="9"/>
        <v>11</v>
      </c>
      <c r="C218" s="6">
        <v>50000</v>
      </c>
      <c r="D218" s="3">
        <f t="shared" si="10"/>
        <v>10000</v>
      </c>
    </row>
    <row r="219" spans="1:4" x14ac:dyDescent="0.35">
      <c r="A219" s="2">
        <f t="shared" si="11"/>
        <v>44869</v>
      </c>
      <c r="B219" s="5">
        <f t="shared" si="9"/>
        <v>11</v>
      </c>
      <c r="C219" s="6">
        <v>50000</v>
      </c>
      <c r="D219" s="3">
        <f t="shared" si="10"/>
        <v>10000</v>
      </c>
    </row>
    <row r="220" spans="1:4" x14ac:dyDescent="0.35">
      <c r="A220" s="2">
        <f t="shared" si="11"/>
        <v>44870</v>
      </c>
      <c r="B220" s="5">
        <f t="shared" si="9"/>
        <v>11</v>
      </c>
      <c r="C220" s="6">
        <v>50000</v>
      </c>
      <c r="D220" s="3">
        <f t="shared" si="10"/>
        <v>10000</v>
      </c>
    </row>
    <row r="221" spans="1:4" x14ac:dyDescent="0.35">
      <c r="A221" s="2">
        <f t="shared" si="11"/>
        <v>44871</v>
      </c>
      <c r="B221" s="5">
        <f t="shared" si="9"/>
        <v>11</v>
      </c>
      <c r="C221" s="6">
        <v>50000</v>
      </c>
      <c r="D221" s="3">
        <f t="shared" si="10"/>
        <v>10000</v>
      </c>
    </row>
    <row r="222" spans="1:4" x14ac:dyDescent="0.35">
      <c r="A222" s="2">
        <f t="shared" si="11"/>
        <v>44872</v>
      </c>
      <c r="B222" s="5">
        <f t="shared" si="9"/>
        <v>11</v>
      </c>
      <c r="C222" s="6">
        <v>50000</v>
      </c>
      <c r="D222" s="3">
        <f t="shared" si="10"/>
        <v>10000</v>
      </c>
    </row>
    <row r="223" spans="1:4" x14ac:dyDescent="0.35">
      <c r="A223" s="2">
        <f t="shared" si="11"/>
        <v>44873</v>
      </c>
      <c r="B223" s="5">
        <f t="shared" si="9"/>
        <v>11</v>
      </c>
      <c r="C223" s="6">
        <v>50000</v>
      </c>
      <c r="D223" s="3">
        <f t="shared" si="10"/>
        <v>10000</v>
      </c>
    </row>
    <row r="224" spans="1:4" x14ac:dyDescent="0.35">
      <c r="A224" s="2">
        <f t="shared" si="11"/>
        <v>44874</v>
      </c>
      <c r="B224" s="5">
        <f t="shared" si="9"/>
        <v>11</v>
      </c>
      <c r="C224" s="6">
        <v>50000</v>
      </c>
      <c r="D224" s="3">
        <f t="shared" si="10"/>
        <v>10000</v>
      </c>
    </row>
    <row r="225" spans="1:4" x14ac:dyDescent="0.35">
      <c r="A225" s="2">
        <f t="shared" si="11"/>
        <v>44875</v>
      </c>
      <c r="B225" s="5">
        <f t="shared" si="9"/>
        <v>11</v>
      </c>
      <c r="C225" s="6">
        <v>50000</v>
      </c>
      <c r="D225" s="3">
        <f t="shared" si="10"/>
        <v>10000</v>
      </c>
    </row>
    <row r="226" spans="1:4" x14ac:dyDescent="0.35">
      <c r="A226" s="2">
        <f t="shared" si="11"/>
        <v>44876</v>
      </c>
      <c r="B226" s="5">
        <f t="shared" si="9"/>
        <v>11</v>
      </c>
      <c r="C226" s="6">
        <v>50000</v>
      </c>
      <c r="D226" s="3">
        <f t="shared" si="10"/>
        <v>10000</v>
      </c>
    </row>
    <row r="227" spans="1:4" x14ac:dyDescent="0.35">
      <c r="A227" s="2">
        <f t="shared" si="11"/>
        <v>44877</v>
      </c>
      <c r="B227" s="5">
        <f t="shared" si="9"/>
        <v>11</v>
      </c>
      <c r="C227" s="6">
        <v>50000</v>
      </c>
      <c r="D227" s="3">
        <f t="shared" si="10"/>
        <v>10000</v>
      </c>
    </row>
    <row r="228" spans="1:4" x14ac:dyDescent="0.35">
      <c r="A228" s="2">
        <f t="shared" si="11"/>
        <v>44878</v>
      </c>
      <c r="B228" s="5">
        <f t="shared" si="9"/>
        <v>11</v>
      </c>
      <c r="C228" s="6">
        <v>50000</v>
      </c>
      <c r="D228" s="3">
        <f t="shared" si="10"/>
        <v>10000</v>
      </c>
    </row>
    <row r="229" spans="1:4" x14ac:dyDescent="0.35">
      <c r="A229" s="2">
        <f t="shared" si="11"/>
        <v>44879</v>
      </c>
      <c r="B229" s="5">
        <f t="shared" si="9"/>
        <v>11</v>
      </c>
      <c r="C229" s="6">
        <v>50000</v>
      </c>
      <c r="D229" s="3">
        <f t="shared" si="10"/>
        <v>10000</v>
      </c>
    </row>
    <row r="230" spans="1:4" x14ac:dyDescent="0.35">
      <c r="A230" s="2">
        <f t="shared" si="11"/>
        <v>44880</v>
      </c>
      <c r="B230" s="5">
        <f t="shared" si="9"/>
        <v>11</v>
      </c>
      <c r="C230" s="6">
        <v>50000</v>
      </c>
      <c r="D230" s="3">
        <f t="shared" si="10"/>
        <v>10000</v>
      </c>
    </row>
    <row r="231" spans="1:4" x14ac:dyDescent="0.35">
      <c r="A231" s="2">
        <f t="shared" si="11"/>
        <v>44881</v>
      </c>
      <c r="B231" s="5">
        <f t="shared" si="9"/>
        <v>11</v>
      </c>
      <c r="C231" s="6">
        <v>50000</v>
      </c>
      <c r="D231" s="3">
        <f t="shared" si="10"/>
        <v>10000</v>
      </c>
    </row>
    <row r="232" spans="1:4" x14ac:dyDescent="0.35">
      <c r="A232" s="2">
        <f t="shared" si="11"/>
        <v>44882</v>
      </c>
      <c r="B232" s="5">
        <f t="shared" si="9"/>
        <v>11</v>
      </c>
      <c r="C232" s="6">
        <v>50000</v>
      </c>
      <c r="D232" s="3">
        <f t="shared" si="10"/>
        <v>10000</v>
      </c>
    </row>
    <row r="233" spans="1:4" x14ac:dyDescent="0.35">
      <c r="A233" s="2">
        <f t="shared" si="11"/>
        <v>44883</v>
      </c>
      <c r="B233" s="5">
        <f t="shared" si="9"/>
        <v>11</v>
      </c>
      <c r="C233" s="6">
        <v>50000</v>
      </c>
      <c r="D233" s="3">
        <f t="shared" si="10"/>
        <v>10000</v>
      </c>
    </row>
    <row r="234" spans="1:4" x14ac:dyDescent="0.35">
      <c r="A234" s="2">
        <f t="shared" si="11"/>
        <v>44884</v>
      </c>
      <c r="B234" s="5">
        <f t="shared" si="9"/>
        <v>11</v>
      </c>
      <c r="C234" s="6">
        <v>50000</v>
      </c>
      <c r="D234" s="3">
        <f t="shared" si="10"/>
        <v>10000</v>
      </c>
    </row>
    <row r="235" spans="1:4" x14ac:dyDescent="0.35">
      <c r="A235" s="2">
        <f t="shared" si="11"/>
        <v>44885</v>
      </c>
      <c r="B235" s="5">
        <f t="shared" si="9"/>
        <v>11</v>
      </c>
      <c r="C235" s="6">
        <v>50000</v>
      </c>
      <c r="D235" s="3">
        <f t="shared" si="10"/>
        <v>10000</v>
      </c>
    </row>
    <row r="236" spans="1:4" x14ac:dyDescent="0.35">
      <c r="A236" s="2">
        <f t="shared" si="11"/>
        <v>44886</v>
      </c>
      <c r="B236" s="5">
        <f t="shared" si="9"/>
        <v>11</v>
      </c>
      <c r="C236" s="6">
        <v>50000</v>
      </c>
      <c r="D236" s="3">
        <f t="shared" si="10"/>
        <v>10000</v>
      </c>
    </row>
    <row r="237" spans="1:4" x14ac:dyDescent="0.35">
      <c r="A237" s="2">
        <f t="shared" si="11"/>
        <v>44887</v>
      </c>
      <c r="B237" s="5">
        <f t="shared" si="9"/>
        <v>11</v>
      </c>
      <c r="C237" s="6">
        <v>50000</v>
      </c>
      <c r="D237" s="3">
        <f t="shared" si="10"/>
        <v>10000</v>
      </c>
    </row>
    <row r="238" spans="1:4" x14ac:dyDescent="0.35">
      <c r="A238" s="2">
        <f t="shared" si="11"/>
        <v>44888</v>
      </c>
      <c r="B238" s="5">
        <f t="shared" si="9"/>
        <v>11</v>
      </c>
      <c r="C238" s="6">
        <v>50000</v>
      </c>
      <c r="D238" s="3">
        <f t="shared" si="10"/>
        <v>10000</v>
      </c>
    </row>
    <row r="239" spans="1:4" x14ac:dyDescent="0.35">
      <c r="A239" s="2">
        <f t="shared" si="11"/>
        <v>44889</v>
      </c>
      <c r="B239" s="5">
        <f t="shared" si="9"/>
        <v>11</v>
      </c>
      <c r="C239" s="6">
        <v>50000</v>
      </c>
      <c r="D239" s="3">
        <f t="shared" si="10"/>
        <v>10000</v>
      </c>
    </row>
    <row r="240" spans="1:4" x14ac:dyDescent="0.35">
      <c r="A240" s="2">
        <f t="shared" si="11"/>
        <v>44890</v>
      </c>
      <c r="B240" s="5">
        <f t="shared" si="9"/>
        <v>11</v>
      </c>
      <c r="C240" s="6">
        <v>50000</v>
      </c>
      <c r="D240" s="3">
        <f t="shared" si="10"/>
        <v>10000</v>
      </c>
    </row>
    <row r="241" spans="1:4" x14ac:dyDescent="0.35">
      <c r="A241" s="2">
        <f t="shared" si="11"/>
        <v>44891</v>
      </c>
      <c r="B241" s="5">
        <f t="shared" si="9"/>
        <v>11</v>
      </c>
      <c r="C241" s="6">
        <v>50000</v>
      </c>
      <c r="D241" s="3">
        <f t="shared" si="10"/>
        <v>10000</v>
      </c>
    </row>
    <row r="242" spans="1:4" x14ac:dyDescent="0.35">
      <c r="A242" s="2">
        <f t="shared" si="11"/>
        <v>44892</v>
      </c>
      <c r="B242" s="5">
        <f t="shared" si="9"/>
        <v>11</v>
      </c>
      <c r="C242" s="6">
        <v>50000</v>
      </c>
      <c r="D242" s="3">
        <f t="shared" si="10"/>
        <v>10000</v>
      </c>
    </row>
    <row r="243" spans="1:4" x14ac:dyDescent="0.35">
      <c r="A243" s="2">
        <f t="shared" si="11"/>
        <v>44893</v>
      </c>
      <c r="B243" s="5">
        <f t="shared" si="9"/>
        <v>11</v>
      </c>
      <c r="C243" s="6">
        <v>50000</v>
      </c>
      <c r="D243" s="3">
        <f t="shared" si="10"/>
        <v>10000</v>
      </c>
    </row>
    <row r="244" spans="1:4" x14ac:dyDescent="0.35">
      <c r="A244" s="2">
        <f t="shared" si="11"/>
        <v>44894</v>
      </c>
      <c r="B244" s="5">
        <f t="shared" si="9"/>
        <v>11</v>
      </c>
      <c r="C244" s="6">
        <v>50000</v>
      </c>
      <c r="D244" s="3">
        <f t="shared" si="10"/>
        <v>10000</v>
      </c>
    </row>
    <row r="245" spans="1:4" x14ac:dyDescent="0.35">
      <c r="A245" s="2">
        <f t="shared" si="11"/>
        <v>44895</v>
      </c>
      <c r="B245" s="5">
        <f t="shared" si="9"/>
        <v>11</v>
      </c>
      <c r="C245" s="6">
        <v>50000</v>
      </c>
      <c r="D245" s="3">
        <f t="shared" si="10"/>
        <v>10000</v>
      </c>
    </row>
    <row r="246" spans="1:4" x14ac:dyDescent="0.35">
      <c r="A246" s="2">
        <f t="shared" si="11"/>
        <v>44896</v>
      </c>
      <c r="B246" s="5">
        <f t="shared" si="9"/>
        <v>12</v>
      </c>
      <c r="C246" s="6">
        <v>50000</v>
      </c>
      <c r="D246" s="3">
        <f t="shared" si="10"/>
        <v>10000</v>
      </c>
    </row>
    <row r="247" spans="1:4" x14ac:dyDescent="0.35">
      <c r="A247" s="2">
        <f t="shared" si="11"/>
        <v>44897</v>
      </c>
      <c r="B247" s="5">
        <f t="shared" si="9"/>
        <v>12</v>
      </c>
      <c r="C247" s="6">
        <v>50000</v>
      </c>
      <c r="D247" s="3">
        <f t="shared" si="10"/>
        <v>10000</v>
      </c>
    </row>
    <row r="248" spans="1:4" x14ac:dyDescent="0.35">
      <c r="A248" s="2">
        <f t="shared" si="11"/>
        <v>44898</v>
      </c>
      <c r="B248" s="5">
        <f t="shared" si="9"/>
        <v>12</v>
      </c>
      <c r="C248" s="6">
        <v>50000</v>
      </c>
      <c r="D248" s="3">
        <f t="shared" si="10"/>
        <v>10000</v>
      </c>
    </row>
    <row r="249" spans="1:4" x14ac:dyDescent="0.35">
      <c r="A249" s="2">
        <f t="shared" si="11"/>
        <v>44899</v>
      </c>
      <c r="B249" s="5">
        <f t="shared" si="9"/>
        <v>12</v>
      </c>
      <c r="C249" s="6">
        <v>50000</v>
      </c>
      <c r="D249" s="3">
        <f t="shared" si="10"/>
        <v>10000</v>
      </c>
    </row>
    <row r="250" spans="1:4" x14ac:dyDescent="0.35">
      <c r="A250" s="2">
        <f t="shared" si="11"/>
        <v>44900</v>
      </c>
      <c r="B250" s="5">
        <f t="shared" si="9"/>
        <v>12</v>
      </c>
      <c r="C250" s="6">
        <v>50000</v>
      </c>
      <c r="D250" s="3">
        <f t="shared" si="10"/>
        <v>10000</v>
      </c>
    </row>
    <row r="251" spans="1:4" x14ac:dyDescent="0.35">
      <c r="A251" s="2">
        <f t="shared" si="11"/>
        <v>44901</v>
      </c>
      <c r="B251" s="5">
        <f t="shared" si="9"/>
        <v>12</v>
      </c>
      <c r="C251" s="6">
        <v>50000</v>
      </c>
      <c r="D251" s="3">
        <f t="shared" si="10"/>
        <v>10000</v>
      </c>
    </row>
    <row r="252" spans="1:4" x14ac:dyDescent="0.35">
      <c r="A252" s="2">
        <f t="shared" si="11"/>
        <v>44902</v>
      </c>
      <c r="B252" s="5">
        <f t="shared" si="9"/>
        <v>12</v>
      </c>
      <c r="C252" s="6">
        <v>50000</v>
      </c>
      <c r="D252" s="3">
        <f t="shared" si="10"/>
        <v>10000</v>
      </c>
    </row>
    <row r="253" spans="1:4" x14ac:dyDescent="0.35">
      <c r="A253" s="2">
        <f t="shared" si="11"/>
        <v>44903</v>
      </c>
      <c r="B253" s="5">
        <f t="shared" si="9"/>
        <v>12</v>
      </c>
      <c r="C253" s="6">
        <v>50000</v>
      </c>
      <c r="D253" s="3">
        <f t="shared" si="10"/>
        <v>10000</v>
      </c>
    </row>
    <row r="254" spans="1:4" x14ac:dyDescent="0.35">
      <c r="A254" s="2">
        <f t="shared" si="11"/>
        <v>44904</v>
      </c>
      <c r="B254" s="5">
        <f t="shared" si="9"/>
        <v>12</v>
      </c>
      <c r="C254" s="6">
        <v>50000</v>
      </c>
      <c r="D254" s="3">
        <f t="shared" si="10"/>
        <v>10000</v>
      </c>
    </row>
    <row r="255" spans="1:4" x14ac:dyDescent="0.35">
      <c r="A255" s="2">
        <f t="shared" si="11"/>
        <v>44905</v>
      </c>
      <c r="B255" s="5">
        <f t="shared" si="9"/>
        <v>12</v>
      </c>
      <c r="C255" s="6">
        <v>50000</v>
      </c>
      <c r="D255" s="3">
        <f t="shared" si="10"/>
        <v>10000</v>
      </c>
    </row>
    <row r="256" spans="1:4" x14ac:dyDescent="0.35">
      <c r="A256" s="2">
        <f t="shared" si="11"/>
        <v>44906</v>
      </c>
      <c r="B256" s="5">
        <f t="shared" si="9"/>
        <v>12</v>
      </c>
      <c r="C256" s="6">
        <v>50000</v>
      </c>
      <c r="D256" s="3">
        <f t="shared" si="10"/>
        <v>10000</v>
      </c>
    </row>
    <row r="257" spans="1:4" x14ac:dyDescent="0.35">
      <c r="A257" s="2">
        <f t="shared" si="11"/>
        <v>44907</v>
      </c>
      <c r="B257" s="5">
        <f t="shared" si="9"/>
        <v>12</v>
      </c>
      <c r="C257" s="6">
        <v>50000</v>
      </c>
      <c r="D257" s="3">
        <f t="shared" si="10"/>
        <v>10000</v>
      </c>
    </row>
    <row r="258" spans="1:4" x14ac:dyDescent="0.35">
      <c r="A258" s="2">
        <f t="shared" si="11"/>
        <v>44908</v>
      </c>
      <c r="B258" s="5">
        <f t="shared" si="9"/>
        <v>12</v>
      </c>
      <c r="C258" s="6">
        <v>50000</v>
      </c>
      <c r="D258" s="3">
        <f t="shared" si="10"/>
        <v>10000</v>
      </c>
    </row>
    <row r="259" spans="1:4" x14ac:dyDescent="0.35">
      <c r="A259" s="2">
        <f t="shared" si="11"/>
        <v>44909</v>
      </c>
      <c r="B259" s="5">
        <f t="shared" ref="B259:B276" si="12">+MONTH(A259)</f>
        <v>12</v>
      </c>
      <c r="C259" s="6">
        <v>50000</v>
      </c>
      <c r="D259" s="3">
        <f t="shared" ref="D259:D276" si="13">+C259*0.2</f>
        <v>10000</v>
      </c>
    </row>
    <row r="260" spans="1:4" x14ac:dyDescent="0.35">
      <c r="A260" s="2">
        <f t="shared" ref="A260:A307" si="14">+A259+1</f>
        <v>44910</v>
      </c>
      <c r="B260" s="5">
        <f t="shared" si="12"/>
        <v>12</v>
      </c>
      <c r="C260" s="6">
        <v>50000</v>
      </c>
      <c r="D260" s="3">
        <f t="shared" si="13"/>
        <v>10000</v>
      </c>
    </row>
    <row r="261" spans="1:4" x14ac:dyDescent="0.35">
      <c r="A261" s="2">
        <f t="shared" si="14"/>
        <v>44911</v>
      </c>
      <c r="B261" s="5">
        <f t="shared" si="12"/>
        <v>12</v>
      </c>
      <c r="C261" s="6">
        <v>50000</v>
      </c>
      <c r="D261" s="3">
        <f t="shared" si="13"/>
        <v>10000</v>
      </c>
    </row>
    <row r="262" spans="1:4" x14ac:dyDescent="0.35">
      <c r="A262" s="2">
        <f t="shared" si="14"/>
        <v>44912</v>
      </c>
      <c r="B262" s="5">
        <f t="shared" si="12"/>
        <v>12</v>
      </c>
      <c r="C262" s="6">
        <v>50000</v>
      </c>
      <c r="D262" s="3">
        <f t="shared" si="13"/>
        <v>10000</v>
      </c>
    </row>
    <row r="263" spans="1:4" x14ac:dyDescent="0.35">
      <c r="A263" s="2">
        <f t="shared" si="14"/>
        <v>44913</v>
      </c>
      <c r="B263" s="5">
        <f t="shared" si="12"/>
        <v>12</v>
      </c>
      <c r="C263" s="6">
        <v>50000</v>
      </c>
      <c r="D263" s="3">
        <f t="shared" si="13"/>
        <v>10000</v>
      </c>
    </row>
    <row r="264" spans="1:4" x14ac:dyDescent="0.35">
      <c r="A264" s="2">
        <f t="shared" si="14"/>
        <v>44914</v>
      </c>
      <c r="B264" s="5">
        <f t="shared" si="12"/>
        <v>12</v>
      </c>
      <c r="C264" s="6">
        <v>50000</v>
      </c>
      <c r="D264" s="3">
        <f t="shared" si="13"/>
        <v>10000</v>
      </c>
    </row>
    <row r="265" spans="1:4" x14ac:dyDescent="0.35">
      <c r="A265" s="2">
        <f t="shared" si="14"/>
        <v>44915</v>
      </c>
      <c r="B265" s="5">
        <f t="shared" si="12"/>
        <v>12</v>
      </c>
      <c r="C265" s="6">
        <v>50000</v>
      </c>
      <c r="D265" s="3">
        <f t="shared" si="13"/>
        <v>10000</v>
      </c>
    </row>
    <row r="266" spans="1:4" x14ac:dyDescent="0.35">
      <c r="A266" s="2">
        <f t="shared" si="14"/>
        <v>44916</v>
      </c>
      <c r="B266" s="5">
        <f t="shared" si="12"/>
        <v>12</v>
      </c>
      <c r="C266" s="6">
        <v>50000</v>
      </c>
      <c r="D266" s="3">
        <f t="shared" si="13"/>
        <v>10000</v>
      </c>
    </row>
    <row r="267" spans="1:4" x14ac:dyDescent="0.35">
      <c r="A267" s="2">
        <f t="shared" si="14"/>
        <v>44917</v>
      </c>
      <c r="B267" s="5">
        <f t="shared" si="12"/>
        <v>12</v>
      </c>
      <c r="C267" s="6">
        <v>50000</v>
      </c>
      <c r="D267" s="3">
        <f t="shared" si="13"/>
        <v>10000</v>
      </c>
    </row>
    <row r="268" spans="1:4" x14ac:dyDescent="0.35">
      <c r="A268" s="2">
        <f t="shared" si="14"/>
        <v>44918</v>
      </c>
      <c r="B268" s="5">
        <f t="shared" si="12"/>
        <v>12</v>
      </c>
      <c r="C268" s="6">
        <v>50000</v>
      </c>
      <c r="D268" s="3">
        <f t="shared" si="13"/>
        <v>10000</v>
      </c>
    </row>
    <row r="269" spans="1:4" x14ac:dyDescent="0.35">
      <c r="A269" s="2">
        <f t="shared" si="14"/>
        <v>44919</v>
      </c>
      <c r="B269" s="5">
        <f t="shared" si="12"/>
        <v>12</v>
      </c>
      <c r="C269" s="6">
        <v>50000</v>
      </c>
      <c r="D269" s="3">
        <f t="shared" si="13"/>
        <v>10000</v>
      </c>
    </row>
    <row r="270" spans="1:4" x14ac:dyDescent="0.35">
      <c r="A270" s="2">
        <f t="shared" si="14"/>
        <v>44920</v>
      </c>
      <c r="B270" s="5">
        <f t="shared" si="12"/>
        <v>12</v>
      </c>
      <c r="C270" s="6">
        <v>50000</v>
      </c>
      <c r="D270" s="3">
        <f t="shared" si="13"/>
        <v>10000</v>
      </c>
    </row>
    <row r="271" spans="1:4" x14ac:dyDescent="0.35">
      <c r="A271" s="2">
        <f t="shared" si="14"/>
        <v>44921</v>
      </c>
      <c r="B271" s="5">
        <f t="shared" si="12"/>
        <v>12</v>
      </c>
      <c r="C271" s="6">
        <v>50000</v>
      </c>
      <c r="D271" s="3">
        <f t="shared" si="13"/>
        <v>10000</v>
      </c>
    </row>
    <row r="272" spans="1:4" x14ac:dyDescent="0.35">
      <c r="A272" s="2">
        <f t="shared" si="14"/>
        <v>44922</v>
      </c>
      <c r="B272" s="5">
        <f t="shared" si="12"/>
        <v>12</v>
      </c>
      <c r="C272" s="6">
        <v>50000</v>
      </c>
      <c r="D272" s="3">
        <f t="shared" si="13"/>
        <v>10000</v>
      </c>
    </row>
    <row r="273" spans="1:4" x14ac:dyDescent="0.35">
      <c r="A273" s="2">
        <f t="shared" si="14"/>
        <v>44923</v>
      </c>
      <c r="B273" s="5">
        <f t="shared" si="12"/>
        <v>12</v>
      </c>
      <c r="C273" s="6">
        <v>50000</v>
      </c>
      <c r="D273" s="3">
        <f t="shared" si="13"/>
        <v>10000</v>
      </c>
    </row>
    <row r="274" spans="1:4" x14ac:dyDescent="0.35">
      <c r="A274" s="2">
        <f t="shared" si="14"/>
        <v>44924</v>
      </c>
      <c r="B274" s="5">
        <f t="shared" si="12"/>
        <v>12</v>
      </c>
      <c r="C274" s="6">
        <v>50000</v>
      </c>
      <c r="D274" s="3">
        <f t="shared" si="13"/>
        <v>10000</v>
      </c>
    </row>
    <row r="275" spans="1:4" x14ac:dyDescent="0.35">
      <c r="A275" s="2">
        <f t="shared" si="14"/>
        <v>44925</v>
      </c>
      <c r="B275" s="5">
        <f t="shared" si="12"/>
        <v>12</v>
      </c>
      <c r="C275" s="6">
        <v>50000</v>
      </c>
      <c r="D275" s="3">
        <f t="shared" si="13"/>
        <v>10000</v>
      </c>
    </row>
    <row r="276" spans="1:4" x14ac:dyDescent="0.35">
      <c r="A276" s="2">
        <f t="shared" si="14"/>
        <v>44926</v>
      </c>
      <c r="B276" s="5">
        <f t="shared" si="12"/>
        <v>12</v>
      </c>
      <c r="C276" s="6">
        <v>50000</v>
      </c>
      <c r="D276" s="3">
        <f t="shared" si="13"/>
        <v>10000</v>
      </c>
    </row>
    <row r="277" spans="1:4" x14ac:dyDescent="0.35">
      <c r="A277" s="2">
        <f t="shared" si="14"/>
        <v>44927</v>
      </c>
      <c r="B277" s="2"/>
    </row>
    <row r="278" spans="1:4" x14ac:dyDescent="0.35">
      <c r="A278" s="2">
        <f t="shared" si="14"/>
        <v>44928</v>
      </c>
      <c r="B278" s="2"/>
    </row>
    <row r="279" spans="1:4" x14ac:dyDescent="0.35">
      <c r="A279" s="2">
        <f t="shared" si="14"/>
        <v>44929</v>
      </c>
    </row>
    <row r="280" spans="1:4" x14ac:dyDescent="0.35">
      <c r="A280" s="2">
        <f t="shared" si="14"/>
        <v>44930</v>
      </c>
    </row>
    <row r="281" spans="1:4" x14ac:dyDescent="0.35">
      <c r="A281" s="2">
        <f t="shared" si="14"/>
        <v>44931</v>
      </c>
    </row>
    <row r="282" spans="1:4" x14ac:dyDescent="0.35">
      <c r="A282" s="2">
        <f t="shared" si="14"/>
        <v>44932</v>
      </c>
    </row>
    <row r="283" spans="1:4" x14ac:dyDescent="0.35">
      <c r="A283" s="2">
        <f t="shared" si="14"/>
        <v>44933</v>
      </c>
    </row>
    <row r="284" spans="1:4" x14ac:dyDescent="0.35">
      <c r="A284" s="2">
        <f t="shared" si="14"/>
        <v>44934</v>
      </c>
    </row>
    <row r="285" spans="1:4" x14ac:dyDescent="0.35">
      <c r="A285" s="2">
        <f t="shared" si="14"/>
        <v>44935</v>
      </c>
    </row>
    <row r="286" spans="1:4" x14ac:dyDescent="0.35">
      <c r="A286" s="2">
        <f t="shared" si="14"/>
        <v>44936</v>
      </c>
    </row>
    <row r="287" spans="1:4" x14ac:dyDescent="0.35">
      <c r="A287" s="2">
        <f t="shared" si="14"/>
        <v>44937</v>
      </c>
    </row>
    <row r="288" spans="1:4" x14ac:dyDescent="0.35">
      <c r="A288" s="2">
        <f t="shared" si="14"/>
        <v>44938</v>
      </c>
    </row>
    <row r="289" spans="1:1" x14ac:dyDescent="0.35">
      <c r="A289" s="2">
        <f t="shared" si="14"/>
        <v>44939</v>
      </c>
    </row>
    <row r="290" spans="1:1" x14ac:dyDescent="0.35">
      <c r="A290" s="2">
        <f t="shared" si="14"/>
        <v>44940</v>
      </c>
    </row>
    <row r="291" spans="1:1" x14ac:dyDescent="0.35">
      <c r="A291" s="2">
        <f t="shared" si="14"/>
        <v>44941</v>
      </c>
    </row>
    <row r="292" spans="1:1" x14ac:dyDescent="0.35">
      <c r="A292" s="2">
        <f t="shared" si="14"/>
        <v>44942</v>
      </c>
    </row>
    <row r="293" spans="1:1" x14ac:dyDescent="0.35">
      <c r="A293" s="2">
        <f t="shared" si="14"/>
        <v>44943</v>
      </c>
    </row>
    <row r="294" spans="1:1" x14ac:dyDescent="0.35">
      <c r="A294" s="2">
        <f t="shared" si="14"/>
        <v>44944</v>
      </c>
    </row>
    <row r="295" spans="1:1" x14ac:dyDescent="0.35">
      <c r="A295" s="2">
        <f t="shared" si="14"/>
        <v>44945</v>
      </c>
    </row>
    <row r="296" spans="1:1" x14ac:dyDescent="0.35">
      <c r="A296" s="2">
        <f t="shared" si="14"/>
        <v>44946</v>
      </c>
    </row>
    <row r="297" spans="1:1" x14ac:dyDescent="0.35">
      <c r="A297" s="2">
        <f t="shared" si="14"/>
        <v>44947</v>
      </c>
    </row>
    <row r="298" spans="1:1" x14ac:dyDescent="0.35">
      <c r="A298" s="2">
        <f t="shared" si="14"/>
        <v>44948</v>
      </c>
    </row>
    <row r="299" spans="1:1" x14ac:dyDescent="0.35">
      <c r="A299" s="2">
        <f t="shared" si="14"/>
        <v>44949</v>
      </c>
    </row>
    <row r="300" spans="1:1" x14ac:dyDescent="0.35">
      <c r="A300" s="2">
        <f t="shared" si="14"/>
        <v>44950</v>
      </c>
    </row>
    <row r="301" spans="1:1" x14ac:dyDescent="0.35">
      <c r="A301" s="2">
        <f t="shared" si="14"/>
        <v>44951</v>
      </c>
    </row>
    <row r="302" spans="1:1" x14ac:dyDescent="0.35">
      <c r="A302" s="2">
        <f t="shared" si="14"/>
        <v>44952</v>
      </c>
    </row>
    <row r="303" spans="1:1" x14ac:dyDescent="0.35">
      <c r="A303" s="2">
        <f t="shared" si="14"/>
        <v>44953</v>
      </c>
    </row>
    <row r="304" spans="1:1" x14ac:dyDescent="0.35">
      <c r="A304" s="2">
        <f t="shared" si="14"/>
        <v>44954</v>
      </c>
    </row>
    <row r="305" spans="1:1" x14ac:dyDescent="0.35">
      <c r="A305" s="2">
        <f t="shared" si="14"/>
        <v>44955</v>
      </c>
    </row>
    <row r="306" spans="1:1" x14ac:dyDescent="0.35">
      <c r="A306" s="2">
        <f t="shared" si="14"/>
        <v>44956</v>
      </c>
    </row>
    <row r="307" spans="1:1" x14ac:dyDescent="0.35">
      <c r="A307" s="2">
        <f t="shared" si="14"/>
        <v>44957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B1" workbookViewId="0">
      <selection activeCell="B2" sqref="B2"/>
    </sheetView>
  </sheetViews>
  <sheetFormatPr baseColWidth="10" defaultRowHeight="14.5" x14ac:dyDescent="0.35"/>
  <cols>
    <col min="2" max="2" width="25.26953125" bestFit="1" customWidth="1"/>
    <col min="3" max="3" width="27.08984375" bestFit="1" customWidth="1"/>
    <col min="4" max="4" width="17.1796875" bestFit="1" customWidth="1"/>
    <col min="6" max="6" width="26.90625" bestFit="1" customWidth="1"/>
    <col min="7" max="7" width="11.36328125" bestFit="1" customWidth="1"/>
  </cols>
  <sheetData>
    <row r="1" spans="1:7" x14ac:dyDescent="0.35">
      <c r="A1" s="1" t="s">
        <v>2</v>
      </c>
      <c r="B1" s="1" t="s">
        <v>3</v>
      </c>
      <c r="C1" s="1" t="s">
        <v>4</v>
      </c>
      <c r="D1" s="1" t="s">
        <v>7</v>
      </c>
    </row>
    <row r="2" spans="1:7" x14ac:dyDescent="0.35">
      <c r="A2">
        <v>4</v>
      </c>
      <c r="B2" s="7">
        <v>44684</v>
      </c>
      <c r="C2" s="7">
        <v>44698</v>
      </c>
      <c r="D2" s="3">
        <f>+SUMIF(Suministros!$B$2:$B$276,AEAT!A2,Suministros!$D$2:$D$276)</f>
        <v>300000</v>
      </c>
      <c r="F2" s="1" t="s">
        <v>5</v>
      </c>
      <c r="G2" s="7">
        <v>44657</v>
      </c>
    </row>
    <row r="3" spans="1:7" x14ac:dyDescent="0.35">
      <c r="A3">
        <v>5</v>
      </c>
      <c r="B3" s="7">
        <v>44713</v>
      </c>
      <c r="C3" s="7">
        <f>+B3+10</f>
        <v>44723</v>
      </c>
      <c r="D3" s="3">
        <f>+SUMIF(Suministros!$B$2:$B$276,AEAT!A3,Suministros!$D$2:$D$276)</f>
        <v>310000</v>
      </c>
      <c r="F3" s="1" t="s">
        <v>6</v>
      </c>
      <c r="G3" s="7">
        <v>44671</v>
      </c>
    </row>
    <row r="4" spans="1:7" x14ac:dyDescent="0.35">
      <c r="A4">
        <v>6</v>
      </c>
      <c r="B4" s="7">
        <v>44747</v>
      </c>
      <c r="C4" s="7">
        <f>+B4+10</f>
        <v>44757</v>
      </c>
      <c r="D4" s="3">
        <f>+SUMIF(Suministros!$B$2:$B$276,AEAT!A4,Suministros!$D$2:$D$276)</f>
        <v>300000</v>
      </c>
      <c r="F4" s="1" t="s">
        <v>8</v>
      </c>
      <c r="G4" s="6">
        <f>1400000*0.9*0.2</f>
        <v>252000</v>
      </c>
    </row>
    <row r="5" spans="1:7" x14ac:dyDescent="0.35">
      <c r="A5">
        <v>7</v>
      </c>
      <c r="B5" s="7">
        <v>44775</v>
      </c>
      <c r="C5" s="7">
        <f t="shared" ref="C5:C10" si="0">+B5+10</f>
        <v>44785</v>
      </c>
      <c r="D5" s="3">
        <f>+SUMIF(Suministros!$B$2:$B$276,AEAT!A5,Suministros!$D$2:$D$276)</f>
        <v>310000</v>
      </c>
      <c r="F5" s="1" t="s">
        <v>9</v>
      </c>
      <c r="G5" s="3">
        <f>+D2*0.9-G4</f>
        <v>18000</v>
      </c>
    </row>
    <row r="6" spans="1:7" x14ac:dyDescent="0.35">
      <c r="A6">
        <v>8</v>
      </c>
      <c r="B6" s="7">
        <v>44807</v>
      </c>
      <c r="C6" s="7">
        <f t="shared" si="0"/>
        <v>44817</v>
      </c>
      <c r="D6" s="3">
        <f>+SUMIF(Suministros!$B$2:$B$276,AEAT!A6,Suministros!$D$2:$D$276)</f>
        <v>310000</v>
      </c>
    </row>
    <row r="7" spans="1:7" x14ac:dyDescent="0.35">
      <c r="A7">
        <v>9</v>
      </c>
      <c r="B7" s="7">
        <v>44840</v>
      </c>
      <c r="C7" s="7">
        <f t="shared" si="0"/>
        <v>44850</v>
      </c>
      <c r="D7" s="3">
        <f>+SUMIF(Suministros!$B$2:$B$276,AEAT!A7,Suministros!$D$2:$D$276)</f>
        <v>300000</v>
      </c>
      <c r="F7" t="s">
        <v>10</v>
      </c>
    </row>
    <row r="8" spans="1:7" x14ac:dyDescent="0.35">
      <c r="A8">
        <v>10</v>
      </c>
      <c r="B8" s="7">
        <v>44868</v>
      </c>
      <c r="C8" s="7">
        <f t="shared" si="0"/>
        <v>44878</v>
      </c>
      <c r="D8" s="3">
        <f>+SUMIF(Suministros!$B$2:$B$276,AEAT!A8,Suministros!$D$2:$D$276)</f>
        <v>310000</v>
      </c>
    </row>
    <row r="9" spans="1:7" x14ac:dyDescent="0.35">
      <c r="A9">
        <v>11</v>
      </c>
      <c r="B9" s="7">
        <v>44897</v>
      </c>
      <c r="C9" s="7">
        <f t="shared" si="0"/>
        <v>44907</v>
      </c>
      <c r="D9" s="3">
        <f>+SUMIF(Suministros!$B$2:$B$276,AEAT!A9,Suministros!$D$2:$D$276)</f>
        <v>300000</v>
      </c>
    </row>
    <row r="10" spans="1:7" x14ac:dyDescent="0.35">
      <c r="A10">
        <v>12</v>
      </c>
      <c r="B10" s="7">
        <v>44938</v>
      </c>
      <c r="C10" s="7">
        <f t="shared" si="0"/>
        <v>44948</v>
      </c>
      <c r="D10" s="3">
        <f>+SUMIF(Suministros!$B$2:$B$276,AEAT!A10,Suministros!$D$2:$D$276)-SUM(G4:G5)</f>
        <v>40000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workbookViewId="0">
      <selection activeCell="F18" sqref="F18"/>
    </sheetView>
  </sheetViews>
  <sheetFormatPr baseColWidth="10" defaultRowHeight="14.5" x14ac:dyDescent="0.35"/>
  <cols>
    <col min="1" max="1" width="15.54296875" bestFit="1" customWidth="1"/>
    <col min="3" max="3" width="11.1796875" bestFit="1" customWidth="1"/>
    <col min="4" max="4" width="11.1796875" customWidth="1"/>
  </cols>
  <sheetData>
    <row r="1" spans="1:5" x14ac:dyDescent="0.35">
      <c r="A1" s="1" t="s">
        <v>21</v>
      </c>
      <c r="B1" s="1" t="s">
        <v>0</v>
      </c>
      <c r="C1" s="1" t="s">
        <v>22</v>
      </c>
      <c r="D1" s="1" t="s">
        <v>24</v>
      </c>
    </row>
    <row r="2" spans="1:5" x14ac:dyDescent="0.35">
      <c r="A2" s="3">
        <f>Suministros!D2</f>
        <v>10000</v>
      </c>
      <c r="B2" s="2">
        <v>44652</v>
      </c>
      <c r="C2" s="3">
        <f t="array" ref="C2">+A2*0.03*(INDEX(A2:$B$307,MATCH(TRUE,A2:$A$307&lt;0,0),2)-B2)/365</f>
        <v>15.616438356164384</v>
      </c>
      <c r="D2" s="3">
        <f>+C2</f>
        <v>15.616438356164384</v>
      </c>
      <c r="E2" s="2"/>
    </row>
    <row r="3" spans="1:5" x14ac:dyDescent="0.35">
      <c r="A3" s="3">
        <f>+SUM(Suministros!$D$2:D3)</f>
        <v>20000</v>
      </c>
      <c r="B3" s="2">
        <f>+B2+1</f>
        <v>44653</v>
      </c>
      <c r="C3" s="3">
        <f t="array" ref="C3">+IF(A3&lt;=0,0,(A3-A2)*0.03*(INDEX(A3:$B$307,MATCH(TRUE,A3:$A$307&lt;=0,0),2)-B3)/365)</f>
        <v>14.794520547945206</v>
      </c>
      <c r="D3" s="3">
        <f>+C3+D2</f>
        <v>30.410958904109592</v>
      </c>
      <c r="E3" s="2"/>
    </row>
    <row r="4" spans="1:5" x14ac:dyDescent="0.35">
      <c r="A4" s="3">
        <f>+SUM(Suministros!$D$2:D4)-IF('Cálculo interes'!B4-AEAT!$G$3&gt;=0,AEAT!$G$4,0)-IF('Cálculo interes'!B4-AEAT!$C$4&gt;=0,AEAT!$G$5,0)-IF('Cálculo interes'!B4-AEAT!$C$2&gt;=0,AEAT!$D$2,0)-IF('Cálculo interes'!B4-AEAT!$C$3&gt;=0,AEAT!$D$3,0)-IF('Cálculo interes'!B4-AEAT!$C$4&gt;=0,AEAT!$D$4,0)-IF('Cálculo interes'!B4-AEAT!$C$5&gt;=0,AEAT!$D$5,0)-IF('Cálculo interes'!B4-AEAT!$C$6&gt;=0,AEAT!$D$6,0)-IF('Cálculo interes'!B4-AEAT!$C$7&gt;=0,AEAT!$D$7,0)-IF('Cálculo interes'!B4-AEAT!$C$8&gt;=0,AEAT!$D$8,0)-IF('Cálculo interes'!B4-AEAT!$C$9&gt;=0,AEAT!$D$9,0)-IF('Cálculo interes'!B4-AEAT!$C$10&gt;=0,AEAT!$D$10,0)</f>
        <v>30000</v>
      </c>
      <c r="B4" s="2">
        <f t="shared" ref="B4:B67" si="0">+B3+1</f>
        <v>44654</v>
      </c>
      <c r="C4" s="3">
        <f t="array" ref="C4">+IF(A4&lt;=0,0,(A4-A3)*0.03*(INDEX(A4:$B$307,MATCH(TRUE,A4:$A$307&lt;=0,0),2)-B4)/365)</f>
        <v>13.972602739726028</v>
      </c>
      <c r="D4" s="3">
        <f t="shared" ref="D4:D67" si="1">+C4+D3</f>
        <v>44.38356164383562</v>
      </c>
      <c r="E4" s="2"/>
    </row>
    <row r="5" spans="1:5" x14ac:dyDescent="0.35">
      <c r="A5" s="3">
        <f>+SUM(Suministros!$D$2:D5)-IF('Cálculo interes'!B5-AEAT!$G$3&gt;=0,AEAT!$G$4,0)-IF('Cálculo interes'!B5-AEAT!$C$4&gt;=0,AEAT!$G$5,0)-IF('Cálculo interes'!B5-AEAT!$C$2&gt;=0,AEAT!$D$2,0)-IF('Cálculo interes'!B5-AEAT!$C$3&gt;=0,AEAT!$D$3,0)-IF('Cálculo interes'!B5-AEAT!$C$4&gt;=0,AEAT!$D$4,0)-IF('Cálculo interes'!B5-AEAT!$C$5&gt;=0,AEAT!$D$5,0)-IF('Cálculo interes'!B5-AEAT!$C$6&gt;=0,AEAT!$D$6,0)-IF('Cálculo interes'!B5-AEAT!$C$7&gt;=0,AEAT!$D$7,0)-IF('Cálculo interes'!B5-AEAT!$C$8&gt;=0,AEAT!$D$8,0)-IF('Cálculo interes'!B5-AEAT!$C$9&gt;=0,AEAT!$D$9,0)-IF('Cálculo interes'!B5-AEAT!$C$10&gt;=0,AEAT!$D$10,0)</f>
        <v>40000</v>
      </c>
      <c r="B5" s="2">
        <f t="shared" si="0"/>
        <v>44655</v>
      </c>
      <c r="C5" s="3">
        <f t="array" ref="C5">+IF(A5&lt;=0,0,(A5-A4)*0.03*(INDEX(A5:$B$307,MATCH(TRUE,A5:$A$307&lt;=0,0),2)-B5)/365)</f>
        <v>13.150684931506849</v>
      </c>
      <c r="D5" s="3">
        <f t="shared" si="1"/>
        <v>57.534246575342465</v>
      </c>
      <c r="E5" s="2"/>
    </row>
    <row r="6" spans="1:5" x14ac:dyDescent="0.35">
      <c r="A6" s="3">
        <f>+SUM(Suministros!$D$2:D6)-IF('Cálculo interes'!B6-AEAT!$G$3&gt;=0,AEAT!$G$4,0)-IF('Cálculo interes'!B6-AEAT!$C$4&gt;=0,AEAT!$G$5,0)-IF('Cálculo interes'!B6-AEAT!$C$2&gt;=0,AEAT!$D$2,0)-IF('Cálculo interes'!B6-AEAT!$C$3&gt;=0,AEAT!$D$3,0)-IF('Cálculo interes'!B6-AEAT!$C$4&gt;=0,AEAT!$D$4,0)-IF('Cálculo interes'!B6-AEAT!$C$5&gt;=0,AEAT!$D$5,0)-IF('Cálculo interes'!B6-AEAT!$C$6&gt;=0,AEAT!$D$6,0)-IF('Cálculo interes'!B6-AEAT!$C$7&gt;=0,AEAT!$D$7,0)-IF('Cálculo interes'!B6-AEAT!$C$8&gt;=0,AEAT!$D$8,0)-IF('Cálculo interes'!B6-AEAT!$C$9&gt;=0,AEAT!$D$9,0)-IF('Cálculo interes'!B6-AEAT!$C$10&gt;=0,AEAT!$D$10,0)</f>
        <v>50000</v>
      </c>
      <c r="B6" s="2">
        <f t="shared" si="0"/>
        <v>44656</v>
      </c>
      <c r="C6" s="3">
        <f t="array" ref="C6">+IF(A6&lt;=0,0,(A6-A5)*0.03*(INDEX(A6:$B$307,MATCH(TRUE,A6:$A$307&lt;=0,0),2)-B6)/365)</f>
        <v>12.328767123287671</v>
      </c>
      <c r="D6" s="3">
        <f t="shared" si="1"/>
        <v>69.863013698630141</v>
      </c>
      <c r="E6" s="2"/>
    </row>
    <row r="7" spans="1:5" x14ac:dyDescent="0.35">
      <c r="A7" s="3">
        <f>+SUM(Suministros!$D$2:D7)-IF('Cálculo interes'!B7-AEAT!$G$3&gt;=0,AEAT!$G$4,0)-IF('Cálculo interes'!B7-AEAT!$C$4&gt;=0,AEAT!$G$5,0)-IF('Cálculo interes'!B7-AEAT!$C$2&gt;=0,AEAT!$D$2,0)-IF('Cálculo interes'!B7-AEAT!$C$3&gt;=0,AEAT!$D$3,0)-IF('Cálculo interes'!B7-AEAT!$C$4&gt;=0,AEAT!$D$4,0)-IF('Cálculo interes'!B7-AEAT!$C$5&gt;=0,AEAT!$D$5,0)-IF('Cálculo interes'!B7-AEAT!$C$6&gt;=0,AEAT!$D$6,0)-IF('Cálculo interes'!B7-AEAT!$C$7&gt;=0,AEAT!$D$7,0)-IF('Cálculo interes'!B7-AEAT!$C$8&gt;=0,AEAT!$D$8,0)-IF('Cálculo interes'!B7-AEAT!$C$9&gt;=0,AEAT!$D$9,0)-IF('Cálculo interes'!B7-AEAT!$C$10&gt;=0,AEAT!$D$10,0)</f>
        <v>60000</v>
      </c>
      <c r="B7" s="2">
        <f t="shared" si="0"/>
        <v>44657</v>
      </c>
      <c r="C7" s="3">
        <f t="array" ref="C7">+IF(A7&lt;=0,0,(A7-A6)*0.03*(INDEX(A7:$B$307,MATCH(TRUE,A7:$A$307&lt;=0,0),2)-B7)/365)</f>
        <v>11.506849315068493</v>
      </c>
      <c r="D7" s="3">
        <f t="shared" si="1"/>
        <v>81.369863013698634</v>
      </c>
      <c r="E7" s="2"/>
    </row>
    <row r="8" spans="1:5" x14ac:dyDescent="0.35">
      <c r="A8" s="3">
        <f>+SUM(Suministros!$D$2:D8)-IF('Cálculo interes'!B8-AEAT!$G$3&gt;=0,AEAT!$G$4,0)-IF('Cálculo interes'!B8-AEAT!$C$4&gt;=0,AEAT!$G$5,0)-IF('Cálculo interes'!B8-AEAT!$C$2&gt;=0,AEAT!$D$2,0)-IF('Cálculo interes'!B8-AEAT!$C$3&gt;=0,AEAT!$D$3,0)-IF('Cálculo interes'!B8-AEAT!$C$4&gt;=0,AEAT!$D$4,0)-IF('Cálculo interes'!B8-AEAT!$C$5&gt;=0,AEAT!$D$5,0)-IF('Cálculo interes'!B8-AEAT!$C$6&gt;=0,AEAT!$D$6,0)-IF('Cálculo interes'!B8-AEAT!$C$7&gt;=0,AEAT!$D$7,0)-IF('Cálculo interes'!B8-AEAT!$C$8&gt;=0,AEAT!$D$8,0)-IF('Cálculo interes'!B8-AEAT!$C$9&gt;=0,AEAT!$D$9,0)-IF('Cálculo interes'!B8-AEAT!$C$10&gt;=0,AEAT!$D$10,0)</f>
        <v>70000</v>
      </c>
      <c r="B8" s="2">
        <f t="shared" si="0"/>
        <v>44658</v>
      </c>
      <c r="C8" s="3">
        <f t="array" ref="C8">+IF(A8&lt;=0,0,(A8-A7)*0.03*(INDEX(A8:$B$307,MATCH(TRUE,A8:$A$307&lt;=0,0),2)-B8)/365)</f>
        <v>10.684931506849315</v>
      </c>
      <c r="D8" s="3">
        <f t="shared" si="1"/>
        <v>92.054794520547944</v>
      </c>
      <c r="E8" s="2"/>
    </row>
    <row r="9" spans="1:5" x14ac:dyDescent="0.35">
      <c r="A9" s="3">
        <f>+SUM(Suministros!$D$2:D9)-IF('Cálculo interes'!B9-AEAT!$G$3&gt;=0,AEAT!$G$4,0)-IF('Cálculo interes'!B9-AEAT!$C$4&gt;=0,AEAT!$G$5,0)-IF('Cálculo interes'!B9-AEAT!$C$2&gt;=0,AEAT!$D$2,0)-IF('Cálculo interes'!B9-AEAT!$C$3&gt;=0,AEAT!$D$3,0)-IF('Cálculo interes'!B9-AEAT!$C$4&gt;=0,AEAT!$D$4,0)-IF('Cálculo interes'!B9-AEAT!$C$5&gt;=0,AEAT!$D$5,0)-IF('Cálculo interes'!B9-AEAT!$C$6&gt;=0,AEAT!$D$6,0)-IF('Cálculo interes'!B9-AEAT!$C$7&gt;=0,AEAT!$D$7,0)-IF('Cálculo interes'!B9-AEAT!$C$8&gt;=0,AEAT!$D$8,0)-IF('Cálculo interes'!B9-AEAT!$C$9&gt;=0,AEAT!$D$9,0)-IF('Cálculo interes'!B9-AEAT!$C$10&gt;=0,AEAT!$D$10,0)</f>
        <v>80000</v>
      </c>
      <c r="B9" s="2">
        <f t="shared" si="0"/>
        <v>44659</v>
      </c>
      <c r="C9" s="3">
        <f t="array" ref="C9">+IF(A9&lt;=0,0,(A9-A8)*0.03*(INDEX(A9:$B$307,MATCH(TRUE,A9:$A$307&lt;=0,0),2)-B9)/365)</f>
        <v>9.8630136986301373</v>
      </c>
      <c r="D9" s="3">
        <f t="shared" si="1"/>
        <v>101.91780821917808</v>
      </c>
      <c r="E9" s="2"/>
    </row>
    <row r="10" spans="1:5" x14ac:dyDescent="0.35">
      <c r="A10" s="3">
        <f>+SUM(Suministros!$D$2:D10)-IF('Cálculo interes'!B10-AEAT!$G$3&gt;=0,AEAT!$G$4,0)-IF('Cálculo interes'!B10-AEAT!$C$4&gt;=0,AEAT!$G$5,0)-IF('Cálculo interes'!B10-AEAT!$C$2&gt;=0,AEAT!$D$2,0)-IF('Cálculo interes'!B10-AEAT!$C$3&gt;=0,AEAT!$D$3,0)-IF('Cálculo interes'!B10-AEAT!$C$4&gt;=0,AEAT!$D$4,0)-IF('Cálculo interes'!B10-AEAT!$C$5&gt;=0,AEAT!$D$5,0)-IF('Cálculo interes'!B10-AEAT!$C$6&gt;=0,AEAT!$D$6,0)-IF('Cálculo interes'!B10-AEAT!$C$7&gt;=0,AEAT!$D$7,0)-IF('Cálculo interes'!B10-AEAT!$C$8&gt;=0,AEAT!$D$8,0)-IF('Cálculo interes'!B10-AEAT!$C$9&gt;=0,AEAT!$D$9,0)-IF('Cálculo interes'!B10-AEAT!$C$10&gt;=0,AEAT!$D$10,0)</f>
        <v>90000</v>
      </c>
      <c r="B10" s="2">
        <f t="shared" si="0"/>
        <v>44660</v>
      </c>
      <c r="C10" s="3">
        <f t="array" ref="C10">+IF(A10&lt;=0,0,(A10-A9)*0.03*(INDEX(A10:$B$307,MATCH(TRUE,A10:$A$307&lt;=0,0),2)-B10)/365)</f>
        <v>9.0410958904109595</v>
      </c>
      <c r="D10" s="3">
        <f t="shared" si="1"/>
        <v>110.95890410958904</v>
      </c>
      <c r="E10" s="2"/>
    </row>
    <row r="11" spans="1:5" x14ac:dyDescent="0.35">
      <c r="A11" s="3">
        <f>+SUM(Suministros!$D$2:D11)-IF('Cálculo interes'!B11-AEAT!$G$3&gt;=0,AEAT!$G$4,0)-IF('Cálculo interes'!B11-AEAT!$C$4&gt;=0,AEAT!$G$5,0)-IF('Cálculo interes'!B11-AEAT!$C$2&gt;=0,AEAT!$D$2,0)-IF('Cálculo interes'!B11-AEAT!$C$3&gt;=0,AEAT!$D$3,0)-IF('Cálculo interes'!B11-AEAT!$C$4&gt;=0,AEAT!$D$4,0)-IF('Cálculo interes'!B11-AEAT!$C$5&gt;=0,AEAT!$D$5,0)-IF('Cálculo interes'!B11-AEAT!$C$6&gt;=0,AEAT!$D$6,0)-IF('Cálculo interes'!B11-AEAT!$C$7&gt;=0,AEAT!$D$7,0)-IF('Cálculo interes'!B11-AEAT!$C$8&gt;=0,AEAT!$D$8,0)-IF('Cálculo interes'!B11-AEAT!$C$9&gt;=0,AEAT!$D$9,0)-IF('Cálculo interes'!B11-AEAT!$C$10&gt;=0,AEAT!$D$10,0)</f>
        <v>100000</v>
      </c>
      <c r="B11" s="2">
        <f t="shared" si="0"/>
        <v>44661</v>
      </c>
      <c r="C11" s="3">
        <f t="array" ref="C11">+IF(A11&lt;=0,0,(A11-A10)*0.03*(INDEX(A11:$B$307,MATCH(TRUE,A11:$A$307&lt;=0,0),2)-B11)/365)</f>
        <v>8.2191780821917817</v>
      </c>
      <c r="D11" s="3">
        <f t="shared" si="1"/>
        <v>119.17808219178082</v>
      </c>
      <c r="E11" s="2"/>
    </row>
    <row r="12" spans="1:5" x14ac:dyDescent="0.35">
      <c r="A12" s="3">
        <f>+SUM(Suministros!$D$2:D12)-IF('Cálculo interes'!B12-AEAT!$G$3&gt;=0,AEAT!$G$4,0)-IF('Cálculo interes'!B12-AEAT!$C$4&gt;=0,AEAT!$G$5,0)-IF('Cálculo interes'!B12-AEAT!$C$2&gt;=0,AEAT!$D$2,0)-IF('Cálculo interes'!B12-AEAT!$C$3&gt;=0,AEAT!$D$3,0)-IF('Cálculo interes'!B12-AEAT!$C$4&gt;=0,AEAT!$D$4,0)-IF('Cálculo interes'!B12-AEAT!$C$5&gt;=0,AEAT!$D$5,0)-IF('Cálculo interes'!B12-AEAT!$C$6&gt;=0,AEAT!$D$6,0)-IF('Cálculo interes'!B12-AEAT!$C$7&gt;=0,AEAT!$D$7,0)-IF('Cálculo interes'!B12-AEAT!$C$8&gt;=0,AEAT!$D$8,0)-IF('Cálculo interes'!B12-AEAT!$C$9&gt;=0,AEAT!$D$9,0)-IF('Cálculo interes'!B12-AEAT!$C$10&gt;=0,AEAT!$D$10,0)</f>
        <v>110000</v>
      </c>
      <c r="B12" s="2">
        <f t="shared" si="0"/>
        <v>44662</v>
      </c>
      <c r="C12" s="3">
        <f t="array" ref="C12">+IF(A12&lt;=0,0,(A12-A11)*0.03*(INDEX(A12:$B$307,MATCH(TRUE,A12:$A$307&lt;=0,0),2)-B12)/365)</f>
        <v>7.397260273972603</v>
      </c>
      <c r="D12" s="3">
        <f t="shared" si="1"/>
        <v>126.57534246575342</v>
      </c>
      <c r="E12" s="2"/>
    </row>
    <row r="13" spans="1:5" x14ac:dyDescent="0.35">
      <c r="A13" s="3">
        <f>+SUM(Suministros!$D$2:D13)-IF('Cálculo interes'!B13-AEAT!$G$3&gt;=0,AEAT!$G$4,0)-IF('Cálculo interes'!B13-AEAT!$C$4&gt;=0,AEAT!$G$5,0)-IF('Cálculo interes'!B13-AEAT!$C$2&gt;=0,AEAT!$D$2,0)-IF('Cálculo interes'!B13-AEAT!$C$3&gt;=0,AEAT!$D$3,0)-IF('Cálculo interes'!B13-AEAT!$C$4&gt;=0,AEAT!$D$4,0)-IF('Cálculo interes'!B13-AEAT!$C$5&gt;=0,AEAT!$D$5,0)-IF('Cálculo interes'!B13-AEAT!$C$6&gt;=0,AEAT!$D$6,0)-IF('Cálculo interes'!B13-AEAT!$C$7&gt;=0,AEAT!$D$7,0)-IF('Cálculo interes'!B13-AEAT!$C$8&gt;=0,AEAT!$D$8,0)-IF('Cálculo interes'!B13-AEAT!$C$9&gt;=0,AEAT!$D$9,0)-IF('Cálculo interes'!B13-AEAT!$C$10&gt;=0,AEAT!$D$10,0)</f>
        <v>120000</v>
      </c>
      <c r="B13" s="2">
        <f t="shared" si="0"/>
        <v>44663</v>
      </c>
      <c r="C13" s="3">
        <f t="array" ref="C13">+IF(A13&lt;=0,0,(A13-A12)*0.03*(INDEX(A13:$B$307,MATCH(TRUE,A13:$A$307&lt;=0,0),2)-B13)/365)</f>
        <v>6.5753424657534243</v>
      </c>
      <c r="D13" s="3">
        <f t="shared" si="1"/>
        <v>133.15068493150685</v>
      </c>
      <c r="E13" s="2"/>
    </row>
    <row r="14" spans="1:5" x14ac:dyDescent="0.35">
      <c r="A14" s="3">
        <f>+SUM(Suministros!$D$2:D14)-IF('Cálculo interes'!B14-AEAT!$G$3&gt;=0,AEAT!$G$4,0)-IF('Cálculo interes'!B14-AEAT!$C$4&gt;=0,AEAT!$G$5,0)-IF('Cálculo interes'!B14-AEAT!$C$2&gt;=0,AEAT!$D$2,0)-IF('Cálculo interes'!B14-AEAT!$C$3&gt;=0,AEAT!$D$3,0)-IF('Cálculo interes'!B14-AEAT!$C$4&gt;=0,AEAT!$D$4,0)-IF('Cálculo interes'!B14-AEAT!$C$5&gt;=0,AEAT!$D$5,0)-IF('Cálculo interes'!B14-AEAT!$C$6&gt;=0,AEAT!$D$6,0)-IF('Cálculo interes'!B14-AEAT!$C$7&gt;=0,AEAT!$D$7,0)-IF('Cálculo interes'!B14-AEAT!$C$8&gt;=0,AEAT!$D$8,0)-IF('Cálculo interes'!B14-AEAT!$C$9&gt;=0,AEAT!$D$9,0)-IF('Cálculo interes'!B14-AEAT!$C$10&gt;=0,AEAT!$D$10,0)</f>
        <v>130000</v>
      </c>
      <c r="B14" s="2">
        <f t="shared" si="0"/>
        <v>44664</v>
      </c>
      <c r="C14" s="3">
        <f t="array" ref="C14">+IF(A14&lt;=0,0,(A14-A13)*0.03*(INDEX(A14:$B$307,MATCH(TRUE,A14:$A$307&lt;=0,0),2)-B14)/365)</f>
        <v>5.7534246575342465</v>
      </c>
      <c r="D14" s="3">
        <f t="shared" si="1"/>
        <v>138.9041095890411</v>
      </c>
      <c r="E14" s="2"/>
    </row>
    <row r="15" spans="1:5" x14ac:dyDescent="0.35">
      <c r="A15" s="3">
        <f>+SUM(Suministros!$D$2:D15)-IF('Cálculo interes'!B15-AEAT!$G$3&gt;=0,AEAT!$G$4,0)-IF('Cálculo interes'!B15-AEAT!$C$4&gt;=0,AEAT!$G$5,0)-IF('Cálculo interes'!B15-AEAT!$C$2&gt;=0,AEAT!$D$2,0)-IF('Cálculo interes'!B15-AEAT!$C$3&gt;=0,AEAT!$D$3,0)-IF('Cálculo interes'!B15-AEAT!$C$4&gt;=0,AEAT!$D$4,0)-IF('Cálculo interes'!B15-AEAT!$C$5&gt;=0,AEAT!$D$5,0)-IF('Cálculo interes'!B15-AEAT!$C$6&gt;=0,AEAT!$D$6,0)-IF('Cálculo interes'!B15-AEAT!$C$7&gt;=0,AEAT!$D$7,0)-IF('Cálculo interes'!B15-AEAT!$C$8&gt;=0,AEAT!$D$8,0)-IF('Cálculo interes'!B15-AEAT!$C$9&gt;=0,AEAT!$D$9,0)-IF('Cálculo interes'!B15-AEAT!$C$10&gt;=0,AEAT!$D$10,0)</f>
        <v>140000</v>
      </c>
      <c r="B15" s="2">
        <f t="shared" si="0"/>
        <v>44665</v>
      </c>
      <c r="C15" s="3">
        <f t="array" ref="C15">+IF(A15&lt;=0,0,(A15-A14)*0.03*(INDEX(A15:$B$307,MATCH(TRUE,A15:$A$307&lt;=0,0),2)-B15)/365)</f>
        <v>4.9315068493150687</v>
      </c>
      <c r="D15" s="3">
        <f t="shared" si="1"/>
        <v>143.83561643835617</v>
      </c>
      <c r="E15" s="2"/>
    </row>
    <row r="16" spans="1:5" x14ac:dyDescent="0.35">
      <c r="A16" s="3">
        <f>+SUM(Suministros!$D$2:D16)-IF('Cálculo interes'!B16-AEAT!$G$3&gt;=0,AEAT!$G$4,0)-IF('Cálculo interes'!B16-AEAT!$C$4&gt;=0,AEAT!$G$5,0)-IF('Cálculo interes'!B16-AEAT!$C$2&gt;=0,AEAT!$D$2,0)-IF('Cálculo interes'!B16-AEAT!$C$3&gt;=0,AEAT!$D$3,0)-IF('Cálculo interes'!B16-AEAT!$C$4&gt;=0,AEAT!$D$4,0)-IF('Cálculo interes'!B16-AEAT!$C$5&gt;=0,AEAT!$D$5,0)-IF('Cálculo interes'!B16-AEAT!$C$6&gt;=0,AEAT!$D$6,0)-IF('Cálculo interes'!B16-AEAT!$C$7&gt;=0,AEAT!$D$7,0)-IF('Cálculo interes'!B16-AEAT!$C$8&gt;=0,AEAT!$D$8,0)-IF('Cálculo interes'!B16-AEAT!$C$9&gt;=0,AEAT!$D$9,0)-IF('Cálculo interes'!B16-AEAT!$C$10&gt;=0,AEAT!$D$10,0)</f>
        <v>150000</v>
      </c>
      <c r="B16" s="2">
        <f t="shared" si="0"/>
        <v>44666</v>
      </c>
      <c r="C16" s="3">
        <f t="array" ref="C16">+IF(A16&lt;=0,0,(A16-A15)*0.03*(INDEX(A16:$B$307,MATCH(TRUE,A16:$A$307&lt;=0,0),2)-B16)/365)</f>
        <v>4.1095890410958908</v>
      </c>
      <c r="D16" s="3">
        <f t="shared" si="1"/>
        <v>147.94520547945206</v>
      </c>
      <c r="E16" s="2"/>
    </row>
    <row r="17" spans="1:6" x14ac:dyDescent="0.35">
      <c r="A17" s="3">
        <f>+SUM(Suministros!$D$2:D17)-IF('Cálculo interes'!B17-AEAT!$G$3&gt;=0,AEAT!$G$4,0)-IF('Cálculo interes'!B17-AEAT!$C$4&gt;=0,AEAT!$G$5,0)-IF('Cálculo interes'!B17-AEAT!$C$2&gt;=0,AEAT!$D$2,0)-IF('Cálculo interes'!B17-AEAT!$C$3&gt;=0,AEAT!$D$3,0)-IF('Cálculo interes'!B17-AEAT!$C$4&gt;=0,AEAT!$D$4,0)-IF('Cálculo interes'!B17-AEAT!$C$5&gt;=0,AEAT!$D$5,0)-IF('Cálculo interes'!B17-AEAT!$C$6&gt;=0,AEAT!$D$6,0)-IF('Cálculo interes'!B17-AEAT!$C$7&gt;=0,AEAT!$D$7,0)-IF('Cálculo interes'!B17-AEAT!$C$8&gt;=0,AEAT!$D$8,0)-IF('Cálculo interes'!B17-AEAT!$C$9&gt;=0,AEAT!$D$9,0)-IF('Cálculo interes'!B17-AEAT!$C$10&gt;=0,AEAT!$D$10,0)</f>
        <v>160000</v>
      </c>
      <c r="B17" s="2">
        <f t="shared" si="0"/>
        <v>44667</v>
      </c>
      <c r="C17" s="3">
        <f t="array" ref="C17">+IF(A17&lt;=0,0,(A17-A16)*0.03*(INDEX(A17:$B$307,MATCH(TRUE,A17:$A$307&lt;=0,0),2)-B17)/365)</f>
        <v>3.2876712328767121</v>
      </c>
      <c r="D17" s="3">
        <f t="shared" si="1"/>
        <v>151.23287671232876</v>
      </c>
      <c r="E17" s="2"/>
      <c r="F17" s="1" t="s">
        <v>23</v>
      </c>
    </row>
    <row r="18" spans="1:6" x14ac:dyDescent="0.35">
      <c r="A18" s="3">
        <f>+SUM(Suministros!$D$2:D18)-IF('Cálculo interes'!B18-AEAT!$G$3&gt;=0,AEAT!$G$4,0)-IF('Cálculo interes'!B18-AEAT!$C$4&gt;=0,AEAT!$G$5,0)-IF('Cálculo interes'!B18-AEAT!$C$2&gt;=0,AEAT!$D$2,0)-IF('Cálculo interes'!B18-AEAT!$C$3&gt;=0,AEAT!$D$3,0)-IF('Cálculo interes'!B18-AEAT!$C$4&gt;=0,AEAT!$D$4,0)-IF('Cálculo interes'!B18-AEAT!$C$5&gt;=0,AEAT!$D$5,0)-IF('Cálculo interes'!B18-AEAT!$C$6&gt;=0,AEAT!$D$6,0)-IF('Cálculo interes'!B18-AEAT!$C$7&gt;=0,AEAT!$D$7,0)-IF('Cálculo interes'!B18-AEAT!$C$8&gt;=0,AEAT!$D$8,0)-IF('Cálculo interes'!B18-AEAT!$C$9&gt;=0,AEAT!$D$9,0)-IF('Cálculo interes'!B18-AEAT!$C$10&gt;=0,AEAT!$D$10,0)</f>
        <v>170000</v>
      </c>
      <c r="B18" s="2">
        <f t="shared" si="0"/>
        <v>44668</v>
      </c>
      <c r="C18" s="3">
        <f t="array" ref="C18">+IF(A18&lt;=0,0,(A18-A17)*0.03*(INDEX(A18:$B$307,MATCH(TRUE,A18:$A$307&lt;=0,0),2)-B18)/365)</f>
        <v>2.4657534246575343</v>
      </c>
      <c r="D18" s="3">
        <f t="shared" si="1"/>
        <v>153.69863013698628</v>
      </c>
      <c r="E18" s="2"/>
      <c r="F18" s="3">
        <f>SUM(C2:C307)</f>
        <v>1240.2739726027391</v>
      </c>
    </row>
    <row r="19" spans="1:6" x14ac:dyDescent="0.35">
      <c r="A19" s="3">
        <f>+SUM(Suministros!$D$2:D19)-IF('Cálculo interes'!B19-AEAT!$G$3&gt;=0,AEAT!$G$4,0)-IF('Cálculo interes'!B19-AEAT!$C$4&gt;=0,AEAT!$G$5,0)-IF('Cálculo interes'!B19-AEAT!$C$2&gt;=0,AEAT!$D$2,0)-IF('Cálculo interes'!B19-AEAT!$C$3&gt;=0,AEAT!$D$3,0)-IF('Cálculo interes'!B19-AEAT!$C$4&gt;=0,AEAT!$D$4,0)-IF('Cálculo interes'!B19-AEAT!$C$5&gt;=0,AEAT!$D$5,0)-IF('Cálculo interes'!B19-AEAT!$C$6&gt;=0,AEAT!$D$6,0)-IF('Cálculo interes'!B19-AEAT!$C$7&gt;=0,AEAT!$D$7,0)-IF('Cálculo interes'!B19-AEAT!$C$8&gt;=0,AEAT!$D$8,0)-IF('Cálculo interes'!B19-AEAT!$C$9&gt;=0,AEAT!$D$9,0)-IF('Cálculo interes'!B19-AEAT!$C$10&gt;=0,AEAT!$D$10,0)</f>
        <v>180000</v>
      </c>
      <c r="B19" s="2">
        <f t="shared" si="0"/>
        <v>44669</v>
      </c>
      <c r="C19" s="3">
        <f t="array" ref="C19">+IF(A19&lt;=0,0,(A19-A18)*0.03*(INDEX(A19:$B$307,MATCH(TRUE,A19:$A$307&lt;=0,0),2)-B19)/365)</f>
        <v>1.6438356164383561</v>
      </c>
      <c r="D19" s="3">
        <f t="shared" si="1"/>
        <v>155.34246575342465</v>
      </c>
      <c r="E19" s="2"/>
    </row>
    <row r="20" spans="1:6" x14ac:dyDescent="0.35">
      <c r="A20" s="3">
        <f>+SUM(Suministros!$D$2:D20)-IF('Cálculo interes'!B20-AEAT!$G$3&gt;=0,AEAT!$G$4,0)-IF('Cálculo interes'!B20-AEAT!$C$4&gt;=0,AEAT!$G$5,0)-IF('Cálculo interes'!B20-AEAT!$C$2&gt;=0,AEAT!$D$2,0)-IF('Cálculo interes'!B20-AEAT!$C$3&gt;=0,AEAT!$D$3,0)-IF('Cálculo interes'!B20-AEAT!$C$4&gt;=0,AEAT!$D$4,0)-IF('Cálculo interes'!B20-AEAT!$C$5&gt;=0,AEAT!$D$5,0)-IF('Cálculo interes'!B20-AEAT!$C$6&gt;=0,AEAT!$D$6,0)-IF('Cálculo interes'!B20-AEAT!$C$7&gt;=0,AEAT!$D$7,0)-IF('Cálculo interes'!B20-AEAT!$C$8&gt;=0,AEAT!$D$8,0)-IF('Cálculo interes'!B20-AEAT!$C$9&gt;=0,AEAT!$D$9,0)-IF('Cálculo interes'!B20-AEAT!$C$10&gt;=0,AEAT!$D$10,0)</f>
        <v>190000</v>
      </c>
      <c r="B20" s="2">
        <f t="shared" si="0"/>
        <v>44670</v>
      </c>
      <c r="C20" s="3">
        <f t="array" ref="C20">+IF(A20&lt;=0,0,(A20-A19)*0.03*(INDEX(A20:$B$307,MATCH(TRUE,A20:$A$307&lt;=0,0),2)-B20)/365)</f>
        <v>0.82191780821917804</v>
      </c>
      <c r="D20" s="3">
        <f t="shared" si="1"/>
        <v>156.16438356164383</v>
      </c>
      <c r="E20" s="2"/>
    </row>
    <row r="21" spans="1:6" x14ac:dyDescent="0.35">
      <c r="A21" s="3">
        <f>+SUM(Suministros!$D$2:D21)-IF('Cálculo interes'!B21-AEAT!$G$3&gt;=0,AEAT!$G$4,0)-IF('Cálculo interes'!B21-AEAT!$C$4&gt;=0,AEAT!$G$5,0)-IF('Cálculo interes'!B21-AEAT!$C$2&gt;=0,AEAT!$D$2,0)-IF('Cálculo interes'!B21-AEAT!$C$3&gt;=0,AEAT!$D$3,0)-IF('Cálculo interes'!B21-AEAT!$C$4&gt;=0,AEAT!$D$4,0)-IF('Cálculo interes'!B21-AEAT!$C$5&gt;=0,AEAT!$D$5,0)-IF('Cálculo interes'!B21-AEAT!$C$6&gt;=0,AEAT!$D$6,0)-IF('Cálculo interes'!B21-AEAT!$C$7&gt;=0,AEAT!$D$7,0)-IF('Cálculo interes'!B21-AEAT!$C$8&gt;=0,AEAT!$D$8,0)-IF('Cálculo interes'!B21-AEAT!$C$9&gt;=0,AEAT!$D$9,0)-IF('Cálculo interes'!B21-AEAT!$C$10&gt;=0,AEAT!$D$10,0)</f>
        <v>-52000</v>
      </c>
      <c r="B21" s="2">
        <f t="shared" si="0"/>
        <v>44671</v>
      </c>
      <c r="C21" s="3">
        <f t="array" ref="C21">+IF(A21&lt;=0,0,(A21-A20)*0.03*(INDEX(A21:$B$307,MATCH(TRUE,A21:$A$307&lt;=0,0),2)-B21)/365)</f>
        <v>0</v>
      </c>
      <c r="D21" s="3">
        <f t="shared" si="1"/>
        <v>156.16438356164383</v>
      </c>
      <c r="E21" s="2"/>
    </row>
    <row r="22" spans="1:6" x14ac:dyDescent="0.35">
      <c r="A22" s="3">
        <f>+SUM(Suministros!$D$2:D22)-IF('Cálculo interes'!B22-AEAT!$G$3&gt;=0,AEAT!$G$4,0)-IF('Cálculo interes'!B22-AEAT!$C$4&gt;=0,AEAT!$G$5,0)-IF('Cálculo interes'!B22-AEAT!$C$2&gt;=0,AEAT!$D$2,0)-IF('Cálculo interes'!B22-AEAT!$C$3&gt;=0,AEAT!$D$3,0)-IF('Cálculo interes'!B22-AEAT!$C$4&gt;=0,AEAT!$D$4,0)-IF('Cálculo interes'!B22-AEAT!$C$5&gt;=0,AEAT!$D$5,0)-IF('Cálculo interes'!B22-AEAT!$C$6&gt;=0,AEAT!$D$6,0)-IF('Cálculo interes'!B22-AEAT!$C$7&gt;=0,AEAT!$D$7,0)-IF('Cálculo interes'!B22-AEAT!$C$8&gt;=0,AEAT!$D$8,0)-IF('Cálculo interes'!B22-AEAT!$C$9&gt;=0,AEAT!$D$9,0)-IF('Cálculo interes'!B22-AEAT!$C$10&gt;=0,AEAT!$D$10,0)</f>
        <v>-42000</v>
      </c>
      <c r="B22" s="2">
        <f t="shared" si="0"/>
        <v>44672</v>
      </c>
      <c r="C22" s="3">
        <f t="array" ref="C22">+IF(A22&lt;=0,0,(A22-A21)*0.03*(INDEX(A22:$B$307,MATCH(TRUE,A22:$A$307&lt;=0,0),2)-B22)/365)</f>
        <v>0</v>
      </c>
      <c r="D22" s="3">
        <f t="shared" si="1"/>
        <v>156.16438356164383</v>
      </c>
      <c r="E22" s="2"/>
    </row>
    <row r="23" spans="1:6" x14ac:dyDescent="0.35">
      <c r="A23" s="3">
        <f>+SUM(Suministros!$D$2:D23)-IF('Cálculo interes'!B23-AEAT!$G$3&gt;=0,AEAT!$G$4,0)-IF('Cálculo interes'!B23-AEAT!$C$4&gt;=0,AEAT!$G$5,0)-IF('Cálculo interes'!B23-AEAT!$C$2&gt;=0,AEAT!$D$2,0)-IF('Cálculo interes'!B23-AEAT!$C$3&gt;=0,AEAT!$D$3,0)-IF('Cálculo interes'!B23-AEAT!$C$4&gt;=0,AEAT!$D$4,0)-IF('Cálculo interes'!B23-AEAT!$C$5&gt;=0,AEAT!$D$5,0)-IF('Cálculo interes'!B23-AEAT!$C$6&gt;=0,AEAT!$D$6,0)-IF('Cálculo interes'!B23-AEAT!$C$7&gt;=0,AEAT!$D$7,0)-IF('Cálculo interes'!B23-AEAT!$C$8&gt;=0,AEAT!$D$8,0)-IF('Cálculo interes'!B23-AEAT!$C$9&gt;=0,AEAT!$D$9,0)-IF('Cálculo interes'!B23-AEAT!$C$10&gt;=0,AEAT!$D$10,0)</f>
        <v>-32000</v>
      </c>
      <c r="B23" s="2">
        <f t="shared" si="0"/>
        <v>44673</v>
      </c>
      <c r="C23" s="3">
        <f t="array" ref="C23">+IF(A23&lt;=0,0,(A23-A22)*0.03*(INDEX(A23:$B$307,MATCH(TRUE,A23:$A$307&lt;=0,0),2)-B23)/365)</f>
        <v>0</v>
      </c>
      <c r="D23" s="3">
        <f t="shared" si="1"/>
        <v>156.16438356164383</v>
      </c>
      <c r="E23" s="2"/>
    </row>
    <row r="24" spans="1:6" x14ac:dyDescent="0.35">
      <c r="A24" s="3">
        <f>+SUM(Suministros!$D$2:D24)-IF('Cálculo interes'!B24-AEAT!$G$3&gt;=0,AEAT!$G$4,0)-IF('Cálculo interes'!B24-AEAT!$C$4&gt;=0,AEAT!$G$5,0)-IF('Cálculo interes'!B24-AEAT!$C$2&gt;=0,AEAT!$D$2,0)-IF('Cálculo interes'!B24-AEAT!$C$3&gt;=0,AEAT!$D$3,0)-IF('Cálculo interes'!B24-AEAT!$C$4&gt;=0,AEAT!$D$4,0)-IF('Cálculo interes'!B24-AEAT!$C$5&gt;=0,AEAT!$D$5,0)-IF('Cálculo interes'!B24-AEAT!$C$6&gt;=0,AEAT!$D$6,0)-IF('Cálculo interes'!B24-AEAT!$C$7&gt;=0,AEAT!$D$7,0)-IF('Cálculo interes'!B24-AEAT!$C$8&gt;=0,AEAT!$D$8,0)-IF('Cálculo interes'!B24-AEAT!$C$9&gt;=0,AEAT!$D$9,0)-IF('Cálculo interes'!B24-AEAT!$C$10&gt;=0,AEAT!$D$10,0)</f>
        <v>-22000</v>
      </c>
      <c r="B24" s="2">
        <f t="shared" si="0"/>
        <v>44674</v>
      </c>
      <c r="C24" s="3">
        <f t="array" ref="C24">+IF(A24&lt;=0,0,(A24-A23)*0.03*(INDEX(A24:$B$307,MATCH(TRUE,A24:$A$307&lt;=0,0),2)-B24)/365)</f>
        <v>0</v>
      </c>
      <c r="D24" s="3">
        <f t="shared" si="1"/>
        <v>156.16438356164383</v>
      </c>
      <c r="E24" s="2"/>
    </row>
    <row r="25" spans="1:6" x14ac:dyDescent="0.35">
      <c r="A25" s="3">
        <f>+SUM(Suministros!$D$2:D25)-IF('Cálculo interes'!B25-AEAT!$G$3&gt;=0,AEAT!$G$4,0)-IF('Cálculo interes'!B25-AEAT!$C$4&gt;=0,AEAT!$G$5,0)-IF('Cálculo interes'!B25-AEAT!$C$2&gt;=0,AEAT!$D$2,0)-IF('Cálculo interes'!B25-AEAT!$C$3&gt;=0,AEAT!$D$3,0)-IF('Cálculo interes'!B25-AEAT!$C$4&gt;=0,AEAT!$D$4,0)-IF('Cálculo interes'!B25-AEAT!$C$5&gt;=0,AEAT!$D$5,0)-IF('Cálculo interes'!B25-AEAT!$C$6&gt;=0,AEAT!$D$6,0)-IF('Cálculo interes'!B25-AEAT!$C$7&gt;=0,AEAT!$D$7,0)-IF('Cálculo interes'!B25-AEAT!$C$8&gt;=0,AEAT!$D$8,0)-IF('Cálculo interes'!B25-AEAT!$C$9&gt;=0,AEAT!$D$9,0)-IF('Cálculo interes'!B25-AEAT!$C$10&gt;=0,AEAT!$D$10,0)</f>
        <v>-12000</v>
      </c>
      <c r="B25" s="2">
        <f t="shared" si="0"/>
        <v>44675</v>
      </c>
      <c r="C25" s="3">
        <f t="array" ref="C25">+IF(A25&lt;=0,0,(A25-A24)*0.03*(INDEX(A25:$B$307,MATCH(TRUE,A25:$A$307&lt;=0,0),2)-B25)/365)</f>
        <v>0</v>
      </c>
      <c r="D25" s="3">
        <f t="shared" si="1"/>
        <v>156.16438356164383</v>
      </c>
      <c r="E25" s="2"/>
    </row>
    <row r="26" spans="1:6" x14ac:dyDescent="0.35">
      <c r="A26" s="3">
        <f>+SUM(Suministros!$D$2:D26)-IF('Cálculo interes'!B26-AEAT!$G$3&gt;=0,AEAT!$G$4,0)-IF('Cálculo interes'!B26-AEAT!$C$4&gt;=0,AEAT!$G$5,0)-IF('Cálculo interes'!B26-AEAT!$C$2&gt;=0,AEAT!$D$2,0)-IF('Cálculo interes'!B26-AEAT!$C$3&gt;=0,AEAT!$D$3,0)-IF('Cálculo interes'!B26-AEAT!$C$4&gt;=0,AEAT!$D$4,0)-IF('Cálculo interes'!B26-AEAT!$C$5&gt;=0,AEAT!$D$5,0)-IF('Cálculo interes'!B26-AEAT!$C$6&gt;=0,AEAT!$D$6,0)-IF('Cálculo interes'!B26-AEAT!$C$7&gt;=0,AEAT!$D$7,0)-IF('Cálculo interes'!B26-AEAT!$C$8&gt;=0,AEAT!$D$8,0)-IF('Cálculo interes'!B26-AEAT!$C$9&gt;=0,AEAT!$D$9,0)-IF('Cálculo interes'!B26-AEAT!$C$10&gt;=0,AEAT!$D$10,0)</f>
        <v>-2000</v>
      </c>
      <c r="B26" s="2">
        <f t="shared" si="0"/>
        <v>44676</v>
      </c>
      <c r="C26" s="3">
        <f t="array" ref="C26">+IF(A26&lt;=0,0,(A26-A25)*0.03*(INDEX(A26:$B$307,MATCH(TRUE,A26:$A$307&lt;=0,0),2)-B26)/365)</f>
        <v>0</v>
      </c>
      <c r="D26" s="3">
        <f t="shared" si="1"/>
        <v>156.16438356164383</v>
      </c>
      <c r="E26" s="2"/>
    </row>
    <row r="27" spans="1:6" x14ac:dyDescent="0.35">
      <c r="A27" s="3">
        <f>+SUM(Suministros!$D$2:D27)-IF('Cálculo interes'!B27-AEAT!$G$3&gt;=0,AEAT!$G$4,0)-IF('Cálculo interes'!B27-AEAT!$C$4&gt;=0,AEAT!$G$5,0)-IF('Cálculo interes'!B27-AEAT!$C$2&gt;=0,AEAT!$D$2,0)-IF('Cálculo interes'!B27-AEAT!$C$3&gt;=0,AEAT!$D$3,0)-IF('Cálculo interes'!B27-AEAT!$C$4&gt;=0,AEAT!$D$4,0)-IF('Cálculo interes'!B27-AEAT!$C$5&gt;=0,AEAT!$D$5,0)-IF('Cálculo interes'!B27-AEAT!$C$6&gt;=0,AEAT!$D$6,0)-IF('Cálculo interes'!B27-AEAT!$C$7&gt;=0,AEAT!$D$7,0)-IF('Cálculo interes'!B27-AEAT!$C$8&gt;=0,AEAT!$D$8,0)-IF('Cálculo interes'!B27-AEAT!$C$9&gt;=0,AEAT!$D$9,0)-IF('Cálculo interes'!B27-AEAT!$C$10&gt;=0,AEAT!$D$10,0)</f>
        <v>8000</v>
      </c>
      <c r="B27" s="2">
        <f t="shared" si="0"/>
        <v>44677</v>
      </c>
      <c r="C27" s="3">
        <f t="array" ref="C27">+IF(A27&lt;=0,0,(A27-A26)*0.03*(INDEX(A27:$B$307,MATCH(TRUE,A27:$A$307&lt;=0,0),2)-B27)/365)</f>
        <v>17.260273972602739</v>
      </c>
      <c r="D27" s="3">
        <f t="shared" si="1"/>
        <v>173.42465753424656</v>
      </c>
      <c r="E27" s="2"/>
    </row>
    <row r="28" spans="1:6" x14ac:dyDescent="0.35">
      <c r="A28" s="3">
        <f>+SUM(Suministros!$D$2:D28)-IF('Cálculo interes'!B28-AEAT!$G$3&gt;=0,AEAT!$G$4,0)-IF('Cálculo interes'!B28-AEAT!$C$4&gt;=0,AEAT!$G$5,0)-IF('Cálculo interes'!B28-AEAT!$C$2&gt;=0,AEAT!$D$2,0)-IF('Cálculo interes'!B28-AEAT!$C$3&gt;=0,AEAT!$D$3,0)-IF('Cálculo interes'!B28-AEAT!$C$4&gt;=0,AEAT!$D$4,0)-IF('Cálculo interes'!B28-AEAT!$C$5&gt;=0,AEAT!$D$5,0)-IF('Cálculo interes'!B28-AEAT!$C$6&gt;=0,AEAT!$D$6,0)-IF('Cálculo interes'!B28-AEAT!$C$7&gt;=0,AEAT!$D$7,0)-IF('Cálculo interes'!B28-AEAT!$C$8&gt;=0,AEAT!$D$8,0)-IF('Cálculo interes'!B28-AEAT!$C$9&gt;=0,AEAT!$D$9,0)-IF('Cálculo interes'!B28-AEAT!$C$10&gt;=0,AEAT!$D$10,0)</f>
        <v>18000</v>
      </c>
      <c r="B28" s="2">
        <f t="shared" si="0"/>
        <v>44678</v>
      </c>
      <c r="C28" s="3">
        <f t="array" ref="C28">+IF(A28&lt;=0,0,(A28-A27)*0.03*(INDEX(A28:$B$307,MATCH(TRUE,A28:$A$307&lt;=0,0),2)-B28)/365)</f>
        <v>16.438356164383563</v>
      </c>
      <c r="D28" s="3">
        <f t="shared" si="1"/>
        <v>189.86301369863014</v>
      </c>
      <c r="E28" s="2"/>
    </row>
    <row r="29" spans="1:6" x14ac:dyDescent="0.35">
      <c r="A29" s="3">
        <f>+SUM(Suministros!$D$2:D29)-IF('Cálculo interes'!B29-AEAT!$G$3&gt;=0,AEAT!$G$4,0)-IF('Cálculo interes'!B29-AEAT!$C$4&gt;=0,AEAT!$G$5,0)-IF('Cálculo interes'!B29-AEAT!$C$2&gt;=0,AEAT!$D$2,0)-IF('Cálculo interes'!B29-AEAT!$C$3&gt;=0,AEAT!$D$3,0)-IF('Cálculo interes'!B29-AEAT!$C$4&gt;=0,AEAT!$D$4,0)-IF('Cálculo interes'!B29-AEAT!$C$5&gt;=0,AEAT!$D$5,0)-IF('Cálculo interes'!B29-AEAT!$C$6&gt;=0,AEAT!$D$6,0)-IF('Cálculo interes'!B29-AEAT!$C$7&gt;=0,AEAT!$D$7,0)-IF('Cálculo interes'!B29-AEAT!$C$8&gt;=0,AEAT!$D$8,0)-IF('Cálculo interes'!B29-AEAT!$C$9&gt;=0,AEAT!$D$9,0)-IF('Cálculo interes'!B29-AEAT!$C$10&gt;=0,AEAT!$D$10,0)</f>
        <v>28000</v>
      </c>
      <c r="B29" s="2">
        <f t="shared" si="0"/>
        <v>44679</v>
      </c>
      <c r="C29" s="3">
        <f t="array" ref="C29">+IF(A29&lt;=0,0,(A29-A28)*0.03*(INDEX(A29:$B$307,MATCH(TRUE,A29:$A$307&lt;=0,0),2)-B29)/365)</f>
        <v>15.616438356164384</v>
      </c>
      <c r="D29" s="3">
        <f t="shared" si="1"/>
        <v>205.47945205479454</v>
      </c>
      <c r="E29" s="2"/>
    </row>
    <row r="30" spans="1:6" x14ac:dyDescent="0.35">
      <c r="A30" s="3">
        <f>+SUM(Suministros!$D$2:D30)-IF('Cálculo interes'!B30-AEAT!$G$3&gt;=0,AEAT!$G$4,0)-IF('Cálculo interes'!B30-AEAT!$C$4&gt;=0,AEAT!$G$5,0)-IF('Cálculo interes'!B30-AEAT!$C$2&gt;=0,AEAT!$D$2,0)-IF('Cálculo interes'!B30-AEAT!$C$3&gt;=0,AEAT!$D$3,0)-IF('Cálculo interes'!B30-AEAT!$C$4&gt;=0,AEAT!$D$4,0)-IF('Cálculo interes'!B30-AEAT!$C$5&gt;=0,AEAT!$D$5,0)-IF('Cálculo interes'!B30-AEAT!$C$6&gt;=0,AEAT!$D$6,0)-IF('Cálculo interes'!B30-AEAT!$C$7&gt;=0,AEAT!$D$7,0)-IF('Cálculo interes'!B30-AEAT!$C$8&gt;=0,AEAT!$D$8,0)-IF('Cálculo interes'!B30-AEAT!$C$9&gt;=0,AEAT!$D$9,0)-IF('Cálculo interes'!B30-AEAT!$C$10&gt;=0,AEAT!$D$10,0)</f>
        <v>38000</v>
      </c>
      <c r="B30" s="2">
        <f t="shared" si="0"/>
        <v>44680</v>
      </c>
      <c r="C30" s="3">
        <f t="array" ref="C30">+IF(A30&lt;=0,0,(A30-A29)*0.03*(INDEX(A30:$B$307,MATCH(TRUE,A30:$A$307&lt;=0,0),2)-B30)/365)</f>
        <v>14.794520547945206</v>
      </c>
      <c r="D30" s="3">
        <f t="shared" si="1"/>
        <v>220.27397260273975</v>
      </c>
      <c r="E30" s="2"/>
    </row>
    <row r="31" spans="1:6" x14ac:dyDescent="0.35">
      <c r="A31" s="3">
        <f>+SUM(Suministros!$D$2:D31)-IF('Cálculo interes'!B31-AEAT!$G$3&gt;=0,AEAT!$G$4,0)-IF('Cálculo interes'!B31-AEAT!$C$4&gt;=0,AEAT!$G$5,0)-IF('Cálculo interes'!B31-AEAT!$C$2&gt;=0,AEAT!$D$2,0)-IF('Cálculo interes'!B31-AEAT!$C$3&gt;=0,AEAT!$D$3,0)-IF('Cálculo interes'!B31-AEAT!$C$4&gt;=0,AEAT!$D$4,0)-IF('Cálculo interes'!B31-AEAT!$C$5&gt;=0,AEAT!$D$5,0)-IF('Cálculo interes'!B31-AEAT!$C$6&gt;=0,AEAT!$D$6,0)-IF('Cálculo interes'!B31-AEAT!$C$7&gt;=0,AEAT!$D$7,0)-IF('Cálculo interes'!B31-AEAT!$C$8&gt;=0,AEAT!$D$8,0)-IF('Cálculo interes'!B31-AEAT!$C$9&gt;=0,AEAT!$D$9,0)-IF('Cálculo interes'!B31-AEAT!$C$10&gt;=0,AEAT!$D$10,0)</f>
        <v>48000</v>
      </c>
      <c r="B31" s="2">
        <f t="shared" si="0"/>
        <v>44681</v>
      </c>
      <c r="C31" s="3">
        <f t="array" ref="C31">+IF(A31&lt;=0,0,(A31-A30)*0.03*(INDEX(A31:$B$307,MATCH(TRUE,A31:$A$307&lt;=0,0),2)-B31)/365)</f>
        <v>13.972602739726028</v>
      </c>
      <c r="D31" s="3">
        <f t="shared" si="1"/>
        <v>234.24657534246577</v>
      </c>
      <c r="E31" s="2"/>
    </row>
    <row r="32" spans="1:6" x14ac:dyDescent="0.35">
      <c r="A32" s="3">
        <f>+SUM(Suministros!$D$2:D32)-IF('Cálculo interes'!B32-AEAT!$G$3&gt;=0,AEAT!$G$4,0)-IF('Cálculo interes'!B32-AEAT!$C$4&gt;=0,AEAT!$G$5,0)-IF('Cálculo interes'!B32-AEAT!$C$2&gt;=0,AEAT!$D$2,0)-IF('Cálculo interes'!B32-AEAT!$C$3&gt;=0,AEAT!$D$3,0)-IF('Cálculo interes'!B32-AEAT!$C$4&gt;=0,AEAT!$D$4,0)-IF('Cálculo interes'!B32-AEAT!$C$5&gt;=0,AEAT!$D$5,0)-IF('Cálculo interes'!B32-AEAT!$C$6&gt;=0,AEAT!$D$6,0)-IF('Cálculo interes'!B32-AEAT!$C$7&gt;=0,AEAT!$D$7,0)-IF('Cálculo interes'!B32-AEAT!$C$8&gt;=0,AEAT!$D$8,0)-IF('Cálculo interes'!B32-AEAT!$C$9&gt;=0,AEAT!$D$9,0)-IF('Cálculo interes'!B32-AEAT!$C$10&gt;=0,AEAT!$D$10,0)</f>
        <v>58000</v>
      </c>
      <c r="B32" s="2">
        <f t="shared" si="0"/>
        <v>44682</v>
      </c>
      <c r="C32" s="3">
        <f t="array" ref="C32">+IF(A32&lt;=0,0,(A32-A31)*0.03*(INDEX(A32:$B$307,MATCH(TRUE,A32:$A$307&lt;=0,0),2)-B32)/365)</f>
        <v>13.150684931506849</v>
      </c>
      <c r="D32" s="3">
        <f t="shared" si="1"/>
        <v>247.39726027397262</v>
      </c>
      <c r="E32" s="2"/>
    </row>
    <row r="33" spans="1:5" x14ac:dyDescent="0.35">
      <c r="A33" s="3">
        <f>+SUM(Suministros!$D$2:D33)-IF('Cálculo interes'!B33-AEAT!$G$3&gt;=0,AEAT!$G$4,0)-IF('Cálculo interes'!B33-AEAT!$C$4&gt;=0,AEAT!$G$5,0)-IF('Cálculo interes'!B33-AEAT!$C$2&gt;=0,AEAT!$D$2,0)-IF('Cálculo interes'!B33-AEAT!$C$3&gt;=0,AEAT!$D$3,0)-IF('Cálculo interes'!B33-AEAT!$C$4&gt;=0,AEAT!$D$4,0)-IF('Cálculo interes'!B33-AEAT!$C$5&gt;=0,AEAT!$D$5,0)-IF('Cálculo interes'!B33-AEAT!$C$6&gt;=0,AEAT!$D$6,0)-IF('Cálculo interes'!B33-AEAT!$C$7&gt;=0,AEAT!$D$7,0)-IF('Cálculo interes'!B33-AEAT!$C$8&gt;=0,AEAT!$D$8,0)-IF('Cálculo interes'!B33-AEAT!$C$9&gt;=0,AEAT!$D$9,0)-IF('Cálculo interes'!B33-AEAT!$C$10&gt;=0,AEAT!$D$10,0)</f>
        <v>68000</v>
      </c>
      <c r="B33" s="2">
        <f t="shared" si="0"/>
        <v>44683</v>
      </c>
      <c r="C33" s="3">
        <f t="array" ref="C33">+IF(A33&lt;=0,0,(A33-A32)*0.03*(INDEX(A33:$B$307,MATCH(TRUE,A33:$A$307&lt;=0,0),2)-B33)/365)</f>
        <v>12.328767123287671</v>
      </c>
      <c r="D33" s="3">
        <f t="shared" si="1"/>
        <v>259.72602739726028</v>
      </c>
      <c r="E33" s="2"/>
    </row>
    <row r="34" spans="1:5" x14ac:dyDescent="0.35">
      <c r="A34" s="3">
        <f>+SUM(Suministros!$D$2:D34)-IF('Cálculo interes'!B34-AEAT!$G$3&gt;=0,AEAT!$G$4,0)-IF('Cálculo interes'!B34-AEAT!$C$4&gt;=0,AEAT!$G$5,0)-IF('Cálculo interes'!B34-AEAT!$C$2&gt;=0,AEAT!$D$2,0)-IF('Cálculo interes'!B34-AEAT!$C$3&gt;=0,AEAT!$D$3,0)-IF('Cálculo interes'!B34-AEAT!$C$4&gt;=0,AEAT!$D$4,0)-IF('Cálculo interes'!B34-AEAT!$C$5&gt;=0,AEAT!$D$5,0)-IF('Cálculo interes'!B34-AEAT!$C$6&gt;=0,AEAT!$D$6,0)-IF('Cálculo interes'!B34-AEAT!$C$7&gt;=0,AEAT!$D$7,0)-IF('Cálculo interes'!B34-AEAT!$C$8&gt;=0,AEAT!$D$8,0)-IF('Cálculo interes'!B34-AEAT!$C$9&gt;=0,AEAT!$D$9,0)-IF('Cálculo interes'!B34-AEAT!$C$10&gt;=0,AEAT!$D$10,0)</f>
        <v>78000</v>
      </c>
      <c r="B34" s="2">
        <f t="shared" si="0"/>
        <v>44684</v>
      </c>
      <c r="C34" s="3">
        <f t="array" ref="C34">+IF(A34&lt;=0,0,(A34-A33)*0.03*(INDEX(A34:$B$307,MATCH(TRUE,A34:$A$307&lt;=0,0),2)-B34)/365)</f>
        <v>11.506849315068493</v>
      </c>
      <c r="D34" s="3">
        <f t="shared" si="1"/>
        <v>271.23287671232879</v>
      </c>
      <c r="E34" s="2"/>
    </row>
    <row r="35" spans="1:5" x14ac:dyDescent="0.35">
      <c r="A35" s="3">
        <f>+SUM(Suministros!$D$2:D35)-IF('Cálculo interes'!B35-AEAT!$G$3&gt;=0,AEAT!$G$4,0)-IF('Cálculo interes'!B35-AEAT!$C$4&gt;=0,AEAT!$G$5,0)-IF('Cálculo interes'!B35-AEAT!$C$2&gt;=0,AEAT!$D$2,0)-IF('Cálculo interes'!B35-AEAT!$C$3&gt;=0,AEAT!$D$3,0)-IF('Cálculo interes'!B35-AEAT!$C$4&gt;=0,AEAT!$D$4,0)-IF('Cálculo interes'!B35-AEAT!$C$5&gt;=0,AEAT!$D$5,0)-IF('Cálculo interes'!B35-AEAT!$C$6&gt;=0,AEAT!$D$6,0)-IF('Cálculo interes'!B35-AEAT!$C$7&gt;=0,AEAT!$D$7,0)-IF('Cálculo interes'!B35-AEAT!$C$8&gt;=0,AEAT!$D$8,0)-IF('Cálculo interes'!B35-AEAT!$C$9&gt;=0,AEAT!$D$9,0)-IF('Cálculo interes'!B35-AEAT!$C$10&gt;=0,AEAT!$D$10,0)</f>
        <v>88000</v>
      </c>
      <c r="B35" s="2">
        <f t="shared" si="0"/>
        <v>44685</v>
      </c>
      <c r="C35" s="3">
        <f t="array" ref="C35">+IF(A35&lt;=0,0,(A35-A34)*0.03*(INDEX(A35:$B$307,MATCH(TRUE,A35:$A$307&lt;=0,0),2)-B35)/365)</f>
        <v>10.684931506849315</v>
      </c>
      <c r="D35" s="3">
        <f t="shared" si="1"/>
        <v>281.91780821917808</v>
      </c>
      <c r="E35" s="2"/>
    </row>
    <row r="36" spans="1:5" x14ac:dyDescent="0.35">
      <c r="A36" s="3">
        <f>+SUM(Suministros!$D$2:D36)-IF('Cálculo interes'!B36-AEAT!$G$3&gt;=0,AEAT!$G$4,0)-IF('Cálculo interes'!B36-AEAT!$C$4&gt;=0,AEAT!$G$5,0)-IF('Cálculo interes'!B36-AEAT!$C$2&gt;=0,AEAT!$D$2,0)-IF('Cálculo interes'!B36-AEAT!$C$3&gt;=0,AEAT!$D$3,0)-IF('Cálculo interes'!B36-AEAT!$C$4&gt;=0,AEAT!$D$4,0)-IF('Cálculo interes'!B36-AEAT!$C$5&gt;=0,AEAT!$D$5,0)-IF('Cálculo interes'!B36-AEAT!$C$6&gt;=0,AEAT!$D$6,0)-IF('Cálculo interes'!B36-AEAT!$C$7&gt;=0,AEAT!$D$7,0)-IF('Cálculo interes'!B36-AEAT!$C$8&gt;=0,AEAT!$D$8,0)-IF('Cálculo interes'!B36-AEAT!$C$9&gt;=0,AEAT!$D$9,0)-IF('Cálculo interes'!B36-AEAT!$C$10&gt;=0,AEAT!$D$10,0)</f>
        <v>98000</v>
      </c>
      <c r="B36" s="2">
        <f t="shared" si="0"/>
        <v>44686</v>
      </c>
      <c r="C36" s="3">
        <f t="array" ref="C36">+IF(A36&lt;=0,0,(A36-A35)*0.03*(INDEX(A36:$B$307,MATCH(TRUE,A36:$A$307&lt;=0,0),2)-B36)/365)</f>
        <v>9.8630136986301373</v>
      </c>
      <c r="D36" s="3">
        <f t="shared" si="1"/>
        <v>291.78082191780823</v>
      </c>
      <c r="E36" s="2"/>
    </row>
    <row r="37" spans="1:5" x14ac:dyDescent="0.35">
      <c r="A37" s="3">
        <f>+SUM(Suministros!$D$2:D37)-IF('Cálculo interes'!B37-AEAT!$G$3&gt;=0,AEAT!$G$4,0)-IF('Cálculo interes'!B37-AEAT!$C$4&gt;=0,AEAT!$G$5,0)-IF('Cálculo interes'!B37-AEAT!$C$2&gt;=0,AEAT!$D$2,0)-IF('Cálculo interes'!B37-AEAT!$C$3&gt;=0,AEAT!$D$3,0)-IF('Cálculo interes'!B37-AEAT!$C$4&gt;=0,AEAT!$D$4,0)-IF('Cálculo interes'!B37-AEAT!$C$5&gt;=0,AEAT!$D$5,0)-IF('Cálculo interes'!B37-AEAT!$C$6&gt;=0,AEAT!$D$6,0)-IF('Cálculo interes'!B37-AEAT!$C$7&gt;=0,AEAT!$D$7,0)-IF('Cálculo interes'!B37-AEAT!$C$8&gt;=0,AEAT!$D$8,0)-IF('Cálculo interes'!B37-AEAT!$C$9&gt;=0,AEAT!$D$9,0)-IF('Cálculo interes'!B37-AEAT!$C$10&gt;=0,AEAT!$D$10,0)</f>
        <v>108000</v>
      </c>
      <c r="B37" s="2">
        <f t="shared" si="0"/>
        <v>44687</v>
      </c>
      <c r="C37" s="3">
        <f t="array" ref="C37">+IF(A37&lt;=0,0,(A37-A36)*0.03*(INDEX(A37:$B$307,MATCH(TRUE,A37:$A$307&lt;=0,0),2)-B37)/365)</f>
        <v>9.0410958904109595</v>
      </c>
      <c r="D37" s="3">
        <f t="shared" si="1"/>
        <v>300.82191780821921</v>
      </c>
      <c r="E37" s="2"/>
    </row>
    <row r="38" spans="1:5" x14ac:dyDescent="0.35">
      <c r="A38" s="3">
        <f>+SUM(Suministros!$D$2:D38)-IF('Cálculo interes'!B38-AEAT!$G$3&gt;=0,AEAT!$G$4,0)-IF('Cálculo interes'!B38-AEAT!$C$4&gt;=0,AEAT!$G$5,0)-IF('Cálculo interes'!B38-AEAT!$C$2&gt;=0,AEAT!$D$2,0)-IF('Cálculo interes'!B38-AEAT!$C$3&gt;=0,AEAT!$D$3,0)-IF('Cálculo interes'!B38-AEAT!$C$4&gt;=0,AEAT!$D$4,0)-IF('Cálculo interes'!B38-AEAT!$C$5&gt;=0,AEAT!$D$5,0)-IF('Cálculo interes'!B38-AEAT!$C$6&gt;=0,AEAT!$D$6,0)-IF('Cálculo interes'!B38-AEAT!$C$7&gt;=0,AEAT!$D$7,0)-IF('Cálculo interes'!B38-AEAT!$C$8&gt;=0,AEAT!$D$8,0)-IF('Cálculo interes'!B38-AEAT!$C$9&gt;=0,AEAT!$D$9,0)-IF('Cálculo interes'!B38-AEAT!$C$10&gt;=0,AEAT!$D$10,0)</f>
        <v>118000</v>
      </c>
      <c r="B38" s="2">
        <f t="shared" si="0"/>
        <v>44688</v>
      </c>
      <c r="C38" s="3">
        <f t="array" ref="C38">+IF(A38&lt;=0,0,(A38-A37)*0.03*(INDEX(A38:$B$307,MATCH(TRUE,A38:$A$307&lt;=0,0),2)-B38)/365)</f>
        <v>8.2191780821917817</v>
      </c>
      <c r="D38" s="3">
        <f t="shared" si="1"/>
        <v>309.04109589041099</v>
      </c>
      <c r="E38" s="2"/>
    </row>
    <row r="39" spans="1:5" x14ac:dyDescent="0.35">
      <c r="A39" s="3">
        <f>+SUM(Suministros!$D$2:D39)-IF('Cálculo interes'!B39-AEAT!$G$3&gt;=0,AEAT!$G$4,0)-IF('Cálculo interes'!B39-AEAT!$C$4&gt;=0,AEAT!$G$5,0)-IF('Cálculo interes'!B39-AEAT!$C$2&gt;=0,AEAT!$D$2,0)-IF('Cálculo interes'!B39-AEAT!$C$3&gt;=0,AEAT!$D$3,0)-IF('Cálculo interes'!B39-AEAT!$C$4&gt;=0,AEAT!$D$4,0)-IF('Cálculo interes'!B39-AEAT!$C$5&gt;=0,AEAT!$D$5,0)-IF('Cálculo interes'!B39-AEAT!$C$6&gt;=0,AEAT!$D$6,0)-IF('Cálculo interes'!B39-AEAT!$C$7&gt;=0,AEAT!$D$7,0)-IF('Cálculo interes'!B39-AEAT!$C$8&gt;=0,AEAT!$D$8,0)-IF('Cálculo interes'!B39-AEAT!$C$9&gt;=0,AEAT!$D$9,0)-IF('Cálculo interes'!B39-AEAT!$C$10&gt;=0,AEAT!$D$10,0)</f>
        <v>128000</v>
      </c>
      <c r="B39" s="2">
        <f t="shared" si="0"/>
        <v>44689</v>
      </c>
      <c r="C39" s="3">
        <f t="array" ref="C39">+IF(A39&lt;=0,0,(A39-A38)*0.03*(INDEX(A39:$B$307,MATCH(TRUE,A39:$A$307&lt;=0,0),2)-B39)/365)</f>
        <v>7.397260273972603</v>
      </c>
      <c r="D39" s="3">
        <f t="shared" si="1"/>
        <v>316.43835616438361</v>
      </c>
      <c r="E39" s="2"/>
    </row>
    <row r="40" spans="1:5" x14ac:dyDescent="0.35">
      <c r="A40" s="3">
        <f>+SUM(Suministros!$D$2:D40)-IF('Cálculo interes'!B40-AEAT!$G$3&gt;=0,AEAT!$G$4,0)-IF('Cálculo interes'!B40-AEAT!$C$4&gt;=0,AEAT!$G$5,0)-IF('Cálculo interes'!B40-AEAT!$C$2&gt;=0,AEAT!$D$2,0)-IF('Cálculo interes'!B40-AEAT!$C$3&gt;=0,AEAT!$D$3,0)-IF('Cálculo interes'!B40-AEAT!$C$4&gt;=0,AEAT!$D$4,0)-IF('Cálculo interes'!B40-AEAT!$C$5&gt;=0,AEAT!$D$5,0)-IF('Cálculo interes'!B40-AEAT!$C$6&gt;=0,AEAT!$D$6,0)-IF('Cálculo interes'!B40-AEAT!$C$7&gt;=0,AEAT!$D$7,0)-IF('Cálculo interes'!B40-AEAT!$C$8&gt;=0,AEAT!$D$8,0)-IF('Cálculo interes'!B40-AEAT!$C$9&gt;=0,AEAT!$D$9,0)-IF('Cálculo interes'!B40-AEAT!$C$10&gt;=0,AEAT!$D$10,0)</f>
        <v>138000</v>
      </c>
      <c r="B40" s="2">
        <f t="shared" si="0"/>
        <v>44690</v>
      </c>
      <c r="C40" s="3">
        <f t="array" ref="C40">+IF(A40&lt;=0,0,(A40-A39)*0.03*(INDEX(A40:$B$307,MATCH(TRUE,A40:$A$307&lt;=0,0),2)-B40)/365)</f>
        <v>6.5753424657534243</v>
      </c>
      <c r="D40" s="3">
        <f t="shared" si="1"/>
        <v>323.01369863013701</v>
      </c>
      <c r="E40" s="2"/>
    </row>
    <row r="41" spans="1:5" x14ac:dyDescent="0.35">
      <c r="A41" s="3">
        <f>+SUM(Suministros!$D$2:D41)-IF('Cálculo interes'!B41-AEAT!$G$3&gt;=0,AEAT!$G$4,0)-IF('Cálculo interes'!B41-AEAT!$C$4&gt;=0,AEAT!$G$5,0)-IF('Cálculo interes'!B41-AEAT!$C$2&gt;=0,AEAT!$D$2,0)-IF('Cálculo interes'!B41-AEAT!$C$3&gt;=0,AEAT!$D$3,0)-IF('Cálculo interes'!B41-AEAT!$C$4&gt;=0,AEAT!$D$4,0)-IF('Cálculo interes'!B41-AEAT!$C$5&gt;=0,AEAT!$D$5,0)-IF('Cálculo interes'!B41-AEAT!$C$6&gt;=0,AEAT!$D$6,0)-IF('Cálculo interes'!B41-AEAT!$C$7&gt;=0,AEAT!$D$7,0)-IF('Cálculo interes'!B41-AEAT!$C$8&gt;=0,AEAT!$D$8,0)-IF('Cálculo interes'!B41-AEAT!$C$9&gt;=0,AEAT!$D$9,0)-IF('Cálculo interes'!B41-AEAT!$C$10&gt;=0,AEAT!$D$10,0)</f>
        <v>148000</v>
      </c>
      <c r="B41" s="2">
        <f t="shared" si="0"/>
        <v>44691</v>
      </c>
      <c r="C41" s="3">
        <f t="array" ref="C41">+IF(A41&lt;=0,0,(A41-A40)*0.03*(INDEX(A41:$B$307,MATCH(TRUE,A41:$A$307&lt;=0,0),2)-B41)/365)</f>
        <v>5.7534246575342465</v>
      </c>
      <c r="D41" s="3">
        <f t="shared" si="1"/>
        <v>328.76712328767127</v>
      </c>
      <c r="E41" s="2"/>
    </row>
    <row r="42" spans="1:5" x14ac:dyDescent="0.35">
      <c r="A42" s="3">
        <f>+SUM(Suministros!$D$2:D42)-IF('Cálculo interes'!B42-AEAT!$G$3&gt;=0,AEAT!$G$4,0)-IF('Cálculo interes'!B42-AEAT!$C$4&gt;=0,AEAT!$G$5,0)-IF('Cálculo interes'!B42-AEAT!$C$2&gt;=0,AEAT!$D$2,0)-IF('Cálculo interes'!B42-AEAT!$C$3&gt;=0,AEAT!$D$3,0)-IF('Cálculo interes'!B42-AEAT!$C$4&gt;=0,AEAT!$D$4,0)-IF('Cálculo interes'!B42-AEAT!$C$5&gt;=0,AEAT!$D$5,0)-IF('Cálculo interes'!B42-AEAT!$C$6&gt;=0,AEAT!$D$6,0)-IF('Cálculo interes'!B42-AEAT!$C$7&gt;=0,AEAT!$D$7,0)-IF('Cálculo interes'!B42-AEAT!$C$8&gt;=0,AEAT!$D$8,0)-IF('Cálculo interes'!B42-AEAT!$C$9&gt;=0,AEAT!$D$9,0)-IF('Cálculo interes'!B42-AEAT!$C$10&gt;=0,AEAT!$D$10,0)</f>
        <v>158000</v>
      </c>
      <c r="B42" s="2">
        <f t="shared" si="0"/>
        <v>44692</v>
      </c>
      <c r="C42" s="3">
        <f t="array" ref="C42">+IF(A42&lt;=0,0,(A42-A41)*0.03*(INDEX(A42:$B$307,MATCH(TRUE,A42:$A$307&lt;=0,0),2)-B42)/365)</f>
        <v>4.9315068493150687</v>
      </c>
      <c r="D42" s="3">
        <f t="shared" si="1"/>
        <v>333.69863013698631</v>
      </c>
      <c r="E42" s="2"/>
    </row>
    <row r="43" spans="1:5" x14ac:dyDescent="0.35">
      <c r="A43" s="3">
        <f>+SUM(Suministros!$D$2:D43)-IF('Cálculo interes'!B43-AEAT!$G$3&gt;=0,AEAT!$G$4,0)-IF('Cálculo interes'!B43-AEAT!$C$4&gt;=0,AEAT!$G$5,0)-IF('Cálculo interes'!B43-AEAT!$C$2&gt;=0,AEAT!$D$2,0)-IF('Cálculo interes'!B43-AEAT!$C$3&gt;=0,AEAT!$D$3,0)-IF('Cálculo interes'!B43-AEAT!$C$4&gt;=0,AEAT!$D$4,0)-IF('Cálculo interes'!B43-AEAT!$C$5&gt;=0,AEAT!$D$5,0)-IF('Cálculo interes'!B43-AEAT!$C$6&gt;=0,AEAT!$D$6,0)-IF('Cálculo interes'!B43-AEAT!$C$7&gt;=0,AEAT!$D$7,0)-IF('Cálculo interes'!B43-AEAT!$C$8&gt;=0,AEAT!$D$8,0)-IF('Cálculo interes'!B43-AEAT!$C$9&gt;=0,AEAT!$D$9,0)-IF('Cálculo interes'!B43-AEAT!$C$10&gt;=0,AEAT!$D$10,0)</f>
        <v>168000</v>
      </c>
      <c r="B43" s="2">
        <f t="shared" si="0"/>
        <v>44693</v>
      </c>
      <c r="C43" s="3">
        <f t="array" ref="C43">+IF(A43&lt;=0,0,(A43-A42)*0.03*(INDEX(A43:$B$307,MATCH(TRUE,A43:$A$307&lt;=0,0),2)-B43)/365)</f>
        <v>4.1095890410958908</v>
      </c>
      <c r="D43" s="3">
        <f t="shared" si="1"/>
        <v>337.8082191780822</v>
      </c>
      <c r="E43" s="2"/>
    </row>
    <row r="44" spans="1:5" x14ac:dyDescent="0.35">
      <c r="A44" s="3">
        <f>+SUM(Suministros!$D$2:D44)-IF('Cálculo interes'!B44-AEAT!$G$3&gt;=0,AEAT!$G$4,0)-IF('Cálculo interes'!B44-AEAT!$C$4&gt;=0,AEAT!$G$5,0)-IF('Cálculo interes'!B44-AEAT!$C$2&gt;=0,AEAT!$D$2,0)-IF('Cálculo interes'!B44-AEAT!$C$3&gt;=0,AEAT!$D$3,0)-IF('Cálculo interes'!B44-AEAT!$C$4&gt;=0,AEAT!$D$4,0)-IF('Cálculo interes'!B44-AEAT!$C$5&gt;=0,AEAT!$D$5,0)-IF('Cálculo interes'!B44-AEAT!$C$6&gt;=0,AEAT!$D$6,0)-IF('Cálculo interes'!B44-AEAT!$C$7&gt;=0,AEAT!$D$7,0)-IF('Cálculo interes'!B44-AEAT!$C$8&gt;=0,AEAT!$D$8,0)-IF('Cálculo interes'!B44-AEAT!$C$9&gt;=0,AEAT!$D$9,0)-IF('Cálculo interes'!B44-AEAT!$C$10&gt;=0,AEAT!$D$10,0)</f>
        <v>178000</v>
      </c>
      <c r="B44" s="2">
        <f t="shared" si="0"/>
        <v>44694</v>
      </c>
      <c r="C44" s="3">
        <f t="array" ref="C44">+IF(A44&lt;=0,0,(A44-A43)*0.03*(INDEX(A44:$B$307,MATCH(TRUE,A44:$A$307&lt;=0,0),2)-B44)/365)</f>
        <v>3.2876712328767121</v>
      </c>
      <c r="D44" s="3">
        <f t="shared" si="1"/>
        <v>341.09589041095893</v>
      </c>
      <c r="E44" s="2"/>
    </row>
    <row r="45" spans="1:5" x14ac:dyDescent="0.35">
      <c r="A45" s="3">
        <f>+SUM(Suministros!$D$2:D45)-IF('Cálculo interes'!B45-AEAT!$G$3&gt;=0,AEAT!$G$4,0)-IF('Cálculo interes'!B45-AEAT!$C$4&gt;=0,AEAT!$G$5,0)-IF('Cálculo interes'!B45-AEAT!$C$2&gt;=0,AEAT!$D$2,0)-IF('Cálculo interes'!B45-AEAT!$C$3&gt;=0,AEAT!$D$3,0)-IF('Cálculo interes'!B45-AEAT!$C$4&gt;=0,AEAT!$D$4,0)-IF('Cálculo interes'!B45-AEAT!$C$5&gt;=0,AEAT!$D$5,0)-IF('Cálculo interes'!B45-AEAT!$C$6&gt;=0,AEAT!$D$6,0)-IF('Cálculo interes'!B45-AEAT!$C$7&gt;=0,AEAT!$D$7,0)-IF('Cálculo interes'!B45-AEAT!$C$8&gt;=0,AEAT!$D$8,0)-IF('Cálculo interes'!B45-AEAT!$C$9&gt;=0,AEAT!$D$9,0)-IF('Cálculo interes'!B45-AEAT!$C$10&gt;=0,AEAT!$D$10,0)</f>
        <v>188000</v>
      </c>
      <c r="B45" s="2">
        <f t="shared" si="0"/>
        <v>44695</v>
      </c>
      <c r="C45" s="3">
        <f t="array" ref="C45">+IF(A45&lt;=0,0,(A45-A44)*0.03*(INDEX(A45:$B$307,MATCH(TRUE,A45:$A$307&lt;=0,0),2)-B45)/365)</f>
        <v>2.4657534246575343</v>
      </c>
      <c r="D45" s="3">
        <f t="shared" si="1"/>
        <v>343.56164383561645</v>
      </c>
      <c r="E45" s="2"/>
    </row>
    <row r="46" spans="1:5" x14ac:dyDescent="0.35">
      <c r="A46" s="3">
        <f>+SUM(Suministros!$D$2:D46)-IF('Cálculo interes'!B46-AEAT!$G$3&gt;=0,AEAT!$G$4,0)-IF('Cálculo interes'!B46-AEAT!$C$4&gt;=0,AEAT!$G$5,0)-IF('Cálculo interes'!B46-AEAT!$C$2&gt;=0,AEAT!$D$2,0)-IF('Cálculo interes'!B46-AEAT!$C$3&gt;=0,AEAT!$D$3,0)-IF('Cálculo interes'!B46-AEAT!$C$4&gt;=0,AEAT!$D$4,0)-IF('Cálculo interes'!B46-AEAT!$C$5&gt;=0,AEAT!$D$5,0)-IF('Cálculo interes'!B46-AEAT!$C$6&gt;=0,AEAT!$D$6,0)-IF('Cálculo interes'!B46-AEAT!$C$7&gt;=0,AEAT!$D$7,0)-IF('Cálculo interes'!B46-AEAT!$C$8&gt;=0,AEAT!$D$8,0)-IF('Cálculo interes'!B46-AEAT!$C$9&gt;=0,AEAT!$D$9,0)-IF('Cálculo interes'!B46-AEAT!$C$10&gt;=0,AEAT!$D$10,0)</f>
        <v>198000</v>
      </c>
      <c r="B46" s="2">
        <f t="shared" si="0"/>
        <v>44696</v>
      </c>
      <c r="C46" s="3">
        <f t="array" ref="C46">+IF(A46&lt;=0,0,(A46-A45)*0.03*(INDEX(A46:$B$307,MATCH(TRUE,A46:$A$307&lt;=0,0),2)-B46)/365)</f>
        <v>1.6438356164383561</v>
      </c>
      <c r="D46" s="3">
        <f t="shared" si="1"/>
        <v>345.20547945205482</v>
      </c>
      <c r="E46" s="2"/>
    </row>
    <row r="47" spans="1:5" x14ac:dyDescent="0.35">
      <c r="A47" s="3">
        <f>+SUM(Suministros!$D$2:D47)-IF('Cálculo interes'!B47-AEAT!$G$3&gt;=0,AEAT!$G$4,0)-IF('Cálculo interes'!B47-AEAT!$C$4&gt;=0,AEAT!$G$5,0)-IF('Cálculo interes'!B47-AEAT!$C$2&gt;=0,AEAT!$D$2,0)-IF('Cálculo interes'!B47-AEAT!$C$3&gt;=0,AEAT!$D$3,0)-IF('Cálculo interes'!B47-AEAT!$C$4&gt;=0,AEAT!$D$4,0)-IF('Cálculo interes'!B47-AEAT!$C$5&gt;=0,AEAT!$D$5,0)-IF('Cálculo interes'!B47-AEAT!$C$6&gt;=0,AEAT!$D$6,0)-IF('Cálculo interes'!B47-AEAT!$C$7&gt;=0,AEAT!$D$7,0)-IF('Cálculo interes'!B47-AEAT!$C$8&gt;=0,AEAT!$D$8,0)-IF('Cálculo interes'!B47-AEAT!$C$9&gt;=0,AEAT!$D$9,0)-IF('Cálculo interes'!B47-AEAT!$C$10&gt;=0,AEAT!$D$10,0)</f>
        <v>208000</v>
      </c>
      <c r="B47" s="2">
        <f t="shared" si="0"/>
        <v>44697</v>
      </c>
      <c r="C47" s="3">
        <f t="array" ref="C47">+IF(A47&lt;=0,0,(A47-A46)*0.03*(INDEX(A47:$B$307,MATCH(TRUE,A47:$A$307&lt;=0,0),2)-B47)/365)</f>
        <v>0.82191780821917804</v>
      </c>
      <c r="D47" s="3">
        <f t="shared" si="1"/>
        <v>346.02739726027397</v>
      </c>
      <c r="E47" s="2"/>
    </row>
    <row r="48" spans="1:5" x14ac:dyDescent="0.35">
      <c r="A48" s="3">
        <f>+SUM(Suministros!$D$2:D48)-IF('Cálculo interes'!B48-AEAT!$G$3&gt;=0,AEAT!$G$4,0)-IF('Cálculo interes'!B48-AEAT!$C$4&gt;=0,AEAT!$G$5,0)-IF('Cálculo interes'!B48-AEAT!$C$2&gt;=0,AEAT!$D$2,0)-IF('Cálculo interes'!B48-AEAT!$C$3&gt;=0,AEAT!$D$3,0)-IF('Cálculo interes'!B48-AEAT!$C$4&gt;=0,AEAT!$D$4,0)-IF('Cálculo interes'!B48-AEAT!$C$5&gt;=0,AEAT!$D$5,0)-IF('Cálculo interes'!B48-AEAT!$C$6&gt;=0,AEAT!$D$6,0)-IF('Cálculo interes'!B48-AEAT!$C$7&gt;=0,AEAT!$D$7,0)-IF('Cálculo interes'!B48-AEAT!$C$8&gt;=0,AEAT!$D$8,0)-IF('Cálculo interes'!B48-AEAT!$C$9&gt;=0,AEAT!$D$9,0)-IF('Cálculo interes'!B48-AEAT!$C$10&gt;=0,AEAT!$D$10,0)</f>
        <v>-82000</v>
      </c>
      <c r="B48" s="2">
        <f t="shared" si="0"/>
        <v>44698</v>
      </c>
      <c r="C48" s="3">
        <f t="array" ref="C48">+IF(A48&lt;=0,0,(A48-A47)*0.03*(INDEX(A48:$B$307,MATCH(TRUE,A48:$A$307&lt;=0,0),2)-B48)/365)</f>
        <v>0</v>
      </c>
      <c r="D48" s="3">
        <f t="shared" si="1"/>
        <v>346.02739726027397</v>
      </c>
      <c r="E48" s="2"/>
    </row>
    <row r="49" spans="1:5" x14ac:dyDescent="0.35">
      <c r="A49" s="3">
        <f>+SUM(Suministros!$D$2:D49)-IF('Cálculo interes'!B49-AEAT!$G$3&gt;=0,AEAT!$G$4,0)-IF('Cálculo interes'!B49-AEAT!$C$4&gt;=0,AEAT!$G$5,0)-IF('Cálculo interes'!B49-AEAT!$C$2&gt;=0,AEAT!$D$2,0)-IF('Cálculo interes'!B49-AEAT!$C$3&gt;=0,AEAT!$D$3,0)-IF('Cálculo interes'!B49-AEAT!$C$4&gt;=0,AEAT!$D$4,0)-IF('Cálculo interes'!B49-AEAT!$C$5&gt;=0,AEAT!$D$5,0)-IF('Cálculo interes'!B49-AEAT!$C$6&gt;=0,AEAT!$D$6,0)-IF('Cálculo interes'!B49-AEAT!$C$7&gt;=0,AEAT!$D$7,0)-IF('Cálculo interes'!B49-AEAT!$C$8&gt;=0,AEAT!$D$8,0)-IF('Cálculo interes'!B49-AEAT!$C$9&gt;=0,AEAT!$D$9,0)-IF('Cálculo interes'!B49-AEAT!$C$10&gt;=0,AEAT!$D$10,0)</f>
        <v>-72000</v>
      </c>
      <c r="B49" s="2">
        <f t="shared" si="0"/>
        <v>44699</v>
      </c>
      <c r="C49" s="3">
        <f t="array" ref="C49">+IF(A49&lt;=0,0,(A49-A48)*0.03*(INDEX(A49:$B$307,MATCH(TRUE,A49:$A$307&lt;=0,0),2)-B49)/365)</f>
        <v>0</v>
      </c>
      <c r="D49" s="3">
        <f t="shared" si="1"/>
        <v>346.02739726027397</v>
      </c>
      <c r="E49" s="2"/>
    </row>
    <row r="50" spans="1:5" x14ac:dyDescent="0.35">
      <c r="A50" s="3">
        <f>+SUM(Suministros!$D$2:D50)-IF('Cálculo interes'!B50-AEAT!$G$3&gt;=0,AEAT!$G$4,0)-IF('Cálculo interes'!B50-AEAT!$C$4&gt;=0,AEAT!$G$5,0)-IF('Cálculo interes'!B50-AEAT!$C$2&gt;=0,AEAT!$D$2,0)-IF('Cálculo interes'!B50-AEAT!$C$3&gt;=0,AEAT!$D$3,0)-IF('Cálculo interes'!B50-AEAT!$C$4&gt;=0,AEAT!$D$4,0)-IF('Cálculo interes'!B50-AEAT!$C$5&gt;=0,AEAT!$D$5,0)-IF('Cálculo interes'!B50-AEAT!$C$6&gt;=0,AEAT!$D$6,0)-IF('Cálculo interes'!B50-AEAT!$C$7&gt;=0,AEAT!$D$7,0)-IF('Cálculo interes'!B50-AEAT!$C$8&gt;=0,AEAT!$D$8,0)-IF('Cálculo interes'!B50-AEAT!$C$9&gt;=0,AEAT!$D$9,0)-IF('Cálculo interes'!B50-AEAT!$C$10&gt;=0,AEAT!$D$10,0)</f>
        <v>-62000</v>
      </c>
      <c r="B50" s="2">
        <f t="shared" si="0"/>
        <v>44700</v>
      </c>
      <c r="C50" s="3">
        <f t="array" ref="C50">+IF(A50&lt;=0,0,(A50-A49)*0.03*(INDEX(A50:$B$307,MATCH(TRUE,A50:$A$307&lt;=0,0),2)-B50)/365)</f>
        <v>0</v>
      </c>
      <c r="D50" s="3">
        <f t="shared" si="1"/>
        <v>346.02739726027397</v>
      </c>
      <c r="E50" s="2"/>
    </row>
    <row r="51" spans="1:5" x14ac:dyDescent="0.35">
      <c r="A51" s="3">
        <f>+SUM(Suministros!$D$2:D51)-IF('Cálculo interes'!B51-AEAT!$G$3&gt;=0,AEAT!$G$4,0)-IF('Cálculo interes'!B51-AEAT!$C$4&gt;=0,AEAT!$G$5,0)-IF('Cálculo interes'!B51-AEAT!$C$2&gt;=0,AEAT!$D$2,0)-IF('Cálculo interes'!B51-AEAT!$C$3&gt;=0,AEAT!$D$3,0)-IF('Cálculo interes'!B51-AEAT!$C$4&gt;=0,AEAT!$D$4,0)-IF('Cálculo interes'!B51-AEAT!$C$5&gt;=0,AEAT!$D$5,0)-IF('Cálculo interes'!B51-AEAT!$C$6&gt;=0,AEAT!$D$6,0)-IF('Cálculo interes'!B51-AEAT!$C$7&gt;=0,AEAT!$D$7,0)-IF('Cálculo interes'!B51-AEAT!$C$8&gt;=0,AEAT!$D$8,0)-IF('Cálculo interes'!B51-AEAT!$C$9&gt;=0,AEAT!$D$9,0)-IF('Cálculo interes'!B51-AEAT!$C$10&gt;=0,AEAT!$D$10,0)</f>
        <v>-52000</v>
      </c>
      <c r="B51" s="2">
        <f t="shared" si="0"/>
        <v>44701</v>
      </c>
      <c r="C51" s="3">
        <f t="array" ref="C51">+IF(A51&lt;=0,0,(A51-A50)*0.03*(INDEX(A51:$B$307,MATCH(TRUE,A51:$A$307&lt;=0,0),2)-B51)/365)</f>
        <v>0</v>
      </c>
      <c r="D51" s="3">
        <f t="shared" si="1"/>
        <v>346.02739726027397</v>
      </c>
      <c r="E51" s="2"/>
    </row>
    <row r="52" spans="1:5" x14ac:dyDescent="0.35">
      <c r="A52" s="3">
        <f>+SUM(Suministros!$D$2:D52)-IF('Cálculo interes'!B52-AEAT!$G$3&gt;=0,AEAT!$G$4,0)-IF('Cálculo interes'!B52-AEAT!$C$4&gt;=0,AEAT!$G$5,0)-IF('Cálculo interes'!B52-AEAT!$C$2&gt;=0,AEAT!$D$2,0)-IF('Cálculo interes'!B52-AEAT!$C$3&gt;=0,AEAT!$D$3,0)-IF('Cálculo interes'!B52-AEAT!$C$4&gt;=0,AEAT!$D$4,0)-IF('Cálculo interes'!B52-AEAT!$C$5&gt;=0,AEAT!$D$5,0)-IF('Cálculo interes'!B52-AEAT!$C$6&gt;=0,AEAT!$D$6,0)-IF('Cálculo interes'!B52-AEAT!$C$7&gt;=0,AEAT!$D$7,0)-IF('Cálculo interes'!B52-AEAT!$C$8&gt;=0,AEAT!$D$8,0)-IF('Cálculo interes'!B52-AEAT!$C$9&gt;=0,AEAT!$D$9,0)-IF('Cálculo interes'!B52-AEAT!$C$10&gt;=0,AEAT!$D$10,0)</f>
        <v>-42000</v>
      </c>
      <c r="B52" s="2">
        <f t="shared" si="0"/>
        <v>44702</v>
      </c>
      <c r="C52" s="3">
        <f t="array" ref="C52">+IF(A52&lt;=0,0,(A52-A51)*0.03*(INDEX(A52:$B$307,MATCH(TRUE,A52:$A$307&lt;=0,0),2)-B52)/365)</f>
        <v>0</v>
      </c>
      <c r="D52" s="3">
        <f t="shared" si="1"/>
        <v>346.02739726027397</v>
      </c>
      <c r="E52" s="2"/>
    </row>
    <row r="53" spans="1:5" x14ac:dyDescent="0.35">
      <c r="A53" s="3">
        <f>+SUM(Suministros!$D$2:D53)-IF('Cálculo interes'!B53-AEAT!$G$3&gt;=0,AEAT!$G$4,0)-IF('Cálculo interes'!B53-AEAT!$C$4&gt;=0,AEAT!$G$5,0)-IF('Cálculo interes'!B53-AEAT!$C$2&gt;=0,AEAT!$D$2,0)-IF('Cálculo interes'!B53-AEAT!$C$3&gt;=0,AEAT!$D$3,0)-IF('Cálculo interes'!B53-AEAT!$C$4&gt;=0,AEAT!$D$4,0)-IF('Cálculo interes'!B53-AEAT!$C$5&gt;=0,AEAT!$D$5,0)-IF('Cálculo interes'!B53-AEAT!$C$6&gt;=0,AEAT!$D$6,0)-IF('Cálculo interes'!B53-AEAT!$C$7&gt;=0,AEAT!$D$7,0)-IF('Cálculo interes'!B53-AEAT!$C$8&gt;=0,AEAT!$D$8,0)-IF('Cálculo interes'!B53-AEAT!$C$9&gt;=0,AEAT!$D$9,0)-IF('Cálculo interes'!B53-AEAT!$C$10&gt;=0,AEAT!$D$10,0)</f>
        <v>-32000</v>
      </c>
      <c r="B53" s="2">
        <f t="shared" si="0"/>
        <v>44703</v>
      </c>
      <c r="C53" s="3">
        <f t="array" ref="C53">+IF(A53&lt;=0,0,(A53-A52)*0.03*(INDEX(A53:$B$307,MATCH(TRUE,A53:$A$307&lt;=0,0),2)-B53)/365)</f>
        <v>0</v>
      </c>
      <c r="D53" s="3">
        <f t="shared" si="1"/>
        <v>346.02739726027397</v>
      </c>
      <c r="E53" s="2"/>
    </row>
    <row r="54" spans="1:5" x14ac:dyDescent="0.35">
      <c r="A54" s="3">
        <f>+SUM(Suministros!$D$2:D54)-IF('Cálculo interes'!B54-AEAT!$G$3&gt;=0,AEAT!$G$4,0)-IF('Cálculo interes'!B54-AEAT!$C$4&gt;=0,AEAT!$G$5,0)-IF('Cálculo interes'!B54-AEAT!$C$2&gt;=0,AEAT!$D$2,0)-IF('Cálculo interes'!B54-AEAT!$C$3&gt;=0,AEAT!$D$3,0)-IF('Cálculo interes'!B54-AEAT!$C$4&gt;=0,AEAT!$D$4,0)-IF('Cálculo interes'!B54-AEAT!$C$5&gt;=0,AEAT!$D$5,0)-IF('Cálculo interes'!B54-AEAT!$C$6&gt;=0,AEAT!$D$6,0)-IF('Cálculo interes'!B54-AEAT!$C$7&gt;=0,AEAT!$D$7,0)-IF('Cálculo interes'!B54-AEAT!$C$8&gt;=0,AEAT!$D$8,0)-IF('Cálculo interes'!B54-AEAT!$C$9&gt;=0,AEAT!$D$9,0)-IF('Cálculo interes'!B54-AEAT!$C$10&gt;=0,AEAT!$D$10,0)</f>
        <v>-22000</v>
      </c>
      <c r="B54" s="2">
        <f t="shared" si="0"/>
        <v>44704</v>
      </c>
      <c r="C54" s="3">
        <f t="array" ref="C54">+IF(A54&lt;=0,0,(A54-A53)*0.03*(INDEX(A54:$B$307,MATCH(TRUE,A54:$A$307&lt;=0,0),2)-B54)/365)</f>
        <v>0</v>
      </c>
      <c r="D54" s="3">
        <f t="shared" si="1"/>
        <v>346.02739726027397</v>
      </c>
      <c r="E54" s="2"/>
    </row>
    <row r="55" spans="1:5" x14ac:dyDescent="0.35">
      <c r="A55" s="3">
        <f>+SUM(Suministros!$D$2:D55)-IF('Cálculo interes'!B55-AEAT!$G$3&gt;=0,AEAT!$G$4,0)-IF('Cálculo interes'!B55-AEAT!$C$4&gt;=0,AEAT!$G$5,0)-IF('Cálculo interes'!B55-AEAT!$C$2&gt;=0,AEAT!$D$2,0)-IF('Cálculo interes'!B55-AEAT!$C$3&gt;=0,AEAT!$D$3,0)-IF('Cálculo interes'!B55-AEAT!$C$4&gt;=0,AEAT!$D$4,0)-IF('Cálculo interes'!B55-AEAT!$C$5&gt;=0,AEAT!$D$5,0)-IF('Cálculo interes'!B55-AEAT!$C$6&gt;=0,AEAT!$D$6,0)-IF('Cálculo interes'!B55-AEAT!$C$7&gt;=0,AEAT!$D$7,0)-IF('Cálculo interes'!B55-AEAT!$C$8&gt;=0,AEAT!$D$8,0)-IF('Cálculo interes'!B55-AEAT!$C$9&gt;=0,AEAT!$D$9,0)-IF('Cálculo interes'!B55-AEAT!$C$10&gt;=0,AEAT!$D$10,0)</f>
        <v>-12000</v>
      </c>
      <c r="B55" s="2">
        <f t="shared" si="0"/>
        <v>44705</v>
      </c>
      <c r="C55" s="3">
        <f t="array" ref="C55">+IF(A55&lt;=0,0,(A55-A54)*0.03*(INDEX(A55:$B$307,MATCH(TRUE,A55:$A$307&lt;=0,0),2)-B55)/365)</f>
        <v>0</v>
      </c>
      <c r="D55" s="3">
        <f t="shared" si="1"/>
        <v>346.02739726027397</v>
      </c>
      <c r="E55" s="2"/>
    </row>
    <row r="56" spans="1:5" x14ac:dyDescent="0.35">
      <c r="A56" s="3">
        <f>+SUM(Suministros!$D$2:D56)-IF('Cálculo interes'!B56-AEAT!$G$3&gt;=0,AEAT!$G$4,0)-IF('Cálculo interes'!B56-AEAT!$C$4&gt;=0,AEAT!$G$5,0)-IF('Cálculo interes'!B56-AEAT!$C$2&gt;=0,AEAT!$D$2,0)-IF('Cálculo interes'!B56-AEAT!$C$3&gt;=0,AEAT!$D$3,0)-IF('Cálculo interes'!B56-AEAT!$C$4&gt;=0,AEAT!$D$4,0)-IF('Cálculo interes'!B56-AEAT!$C$5&gt;=0,AEAT!$D$5,0)-IF('Cálculo interes'!B56-AEAT!$C$6&gt;=0,AEAT!$D$6,0)-IF('Cálculo interes'!B56-AEAT!$C$7&gt;=0,AEAT!$D$7,0)-IF('Cálculo interes'!B56-AEAT!$C$8&gt;=0,AEAT!$D$8,0)-IF('Cálculo interes'!B56-AEAT!$C$9&gt;=0,AEAT!$D$9,0)-IF('Cálculo interes'!B56-AEAT!$C$10&gt;=0,AEAT!$D$10,0)</f>
        <v>-2000</v>
      </c>
      <c r="B56" s="2">
        <f t="shared" si="0"/>
        <v>44706</v>
      </c>
      <c r="C56" s="3">
        <f t="array" ref="C56">+IF(A56&lt;=0,0,(A56-A55)*0.03*(INDEX(A56:$B$307,MATCH(TRUE,A56:$A$307&lt;=0,0),2)-B56)/365)</f>
        <v>0</v>
      </c>
      <c r="D56" s="3">
        <f t="shared" si="1"/>
        <v>346.02739726027397</v>
      </c>
      <c r="E56" s="2"/>
    </row>
    <row r="57" spans="1:5" x14ac:dyDescent="0.35">
      <c r="A57" s="3">
        <f>+SUM(Suministros!$D$2:D57)-IF('Cálculo interes'!B57-AEAT!$G$3&gt;=0,AEAT!$G$4,0)-IF('Cálculo interes'!B57-AEAT!$C$4&gt;=0,AEAT!$G$5,0)-IF('Cálculo interes'!B57-AEAT!$C$2&gt;=0,AEAT!$D$2,0)-IF('Cálculo interes'!B57-AEAT!$C$3&gt;=0,AEAT!$D$3,0)-IF('Cálculo interes'!B57-AEAT!$C$4&gt;=0,AEAT!$D$4,0)-IF('Cálculo interes'!B57-AEAT!$C$5&gt;=0,AEAT!$D$5,0)-IF('Cálculo interes'!B57-AEAT!$C$6&gt;=0,AEAT!$D$6,0)-IF('Cálculo interes'!B57-AEAT!$C$7&gt;=0,AEAT!$D$7,0)-IF('Cálculo interes'!B57-AEAT!$C$8&gt;=0,AEAT!$D$8,0)-IF('Cálculo interes'!B57-AEAT!$C$9&gt;=0,AEAT!$D$9,0)-IF('Cálculo interes'!B57-AEAT!$C$10&gt;=0,AEAT!$D$10,0)</f>
        <v>8000</v>
      </c>
      <c r="B57" s="2">
        <f t="shared" si="0"/>
        <v>44707</v>
      </c>
      <c r="C57" s="3">
        <f t="array" ref="C57">+IF(A57&lt;=0,0,(A57-A56)*0.03*(INDEX(A57:$B$307,MATCH(TRUE,A57:$A$307&lt;=0,0),2)-B57)/365)</f>
        <v>13.150684931506849</v>
      </c>
      <c r="D57" s="3">
        <f t="shared" si="1"/>
        <v>359.17808219178085</v>
      </c>
      <c r="E57" s="2"/>
    </row>
    <row r="58" spans="1:5" x14ac:dyDescent="0.35">
      <c r="A58" s="3">
        <f>+SUM(Suministros!$D$2:D58)-IF('Cálculo interes'!B58-AEAT!$G$3&gt;=0,AEAT!$G$4,0)-IF('Cálculo interes'!B58-AEAT!$C$4&gt;=0,AEAT!$G$5,0)-IF('Cálculo interes'!B58-AEAT!$C$2&gt;=0,AEAT!$D$2,0)-IF('Cálculo interes'!B58-AEAT!$C$3&gt;=0,AEAT!$D$3,0)-IF('Cálculo interes'!B58-AEAT!$C$4&gt;=0,AEAT!$D$4,0)-IF('Cálculo interes'!B58-AEAT!$C$5&gt;=0,AEAT!$D$5,0)-IF('Cálculo interes'!B58-AEAT!$C$6&gt;=0,AEAT!$D$6,0)-IF('Cálculo interes'!B58-AEAT!$C$7&gt;=0,AEAT!$D$7,0)-IF('Cálculo interes'!B58-AEAT!$C$8&gt;=0,AEAT!$D$8,0)-IF('Cálculo interes'!B58-AEAT!$C$9&gt;=0,AEAT!$D$9,0)-IF('Cálculo interes'!B58-AEAT!$C$10&gt;=0,AEAT!$D$10,0)</f>
        <v>18000</v>
      </c>
      <c r="B58" s="2">
        <f t="shared" si="0"/>
        <v>44708</v>
      </c>
      <c r="C58" s="3">
        <f t="array" ref="C58">+IF(A58&lt;=0,0,(A58-A57)*0.03*(INDEX(A58:$B$307,MATCH(TRUE,A58:$A$307&lt;=0,0),2)-B58)/365)</f>
        <v>12.328767123287671</v>
      </c>
      <c r="D58" s="3">
        <f t="shared" si="1"/>
        <v>371.50684931506851</v>
      </c>
      <c r="E58" s="2"/>
    </row>
    <row r="59" spans="1:5" x14ac:dyDescent="0.35">
      <c r="A59" s="3">
        <f>+SUM(Suministros!$D$2:D59)-IF('Cálculo interes'!B59-AEAT!$G$3&gt;=0,AEAT!$G$4,0)-IF('Cálculo interes'!B59-AEAT!$C$4&gt;=0,AEAT!$G$5,0)-IF('Cálculo interes'!B59-AEAT!$C$2&gt;=0,AEAT!$D$2,0)-IF('Cálculo interes'!B59-AEAT!$C$3&gt;=0,AEAT!$D$3,0)-IF('Cálculo interes'!B59-AEAT!$C$4&gt;=0,AEAT!$D$4,0)-IF('Cálculo interes'!B59-AEAT!$C$5&gt;=0,AEAT!$D$5,0)-IF('Cálculo interes'!B59-AEAT!$C$6&gt;=0,AEAT!$D$6,0)-IF('Cálculo interes'!B59-AEAT!$C$7&gt;=0,AEAT!$D$7,0)-IF('Cálculo interes'!B59-AEAT!$C$8&gt;=0,AEAT!$D$8,0)-IF('Cálculo interes'!B59-AEAT!$C$9&gt;=0,AEAT!$D$9,0)-IF('Cálculo interes'!B59-AEAT!$C$10&gt;=0,AEAT!$D$10,0)</f>
        <v>28000</v>
      </c>
      <c r="B59" s="2">
        <f t="shared" si="0"/>
        <v>44709</v>
      </c>
      <c r="C59" s="3">
        <f t="array" ref="C59">+IF(A59&lt;=0,0,(A59-A58)*0.03*(INDEX(A59:$B$307,MATCH(TRUE,A59:$A$307&lt;=0,0),2)-B59)/365)</f>
        <v>11.506849315068493</v>
      </c>
      <c r="D59" s="3">
        <f t="shared" si="1"/>
        <v>383.01369863013701</v>
      </c>
      <c r="E59" s="2"/>
    </row>
    <row r="60" spans="1:5" x14ac:dyDescent="0.35">
      <c r="A60" s="3">
        <f>+SUM(Suministros!$D$2:D60)-IF('Cálculo interes'!B60-AEAT!$G$3&gt;=0,AEAT!$G$4,0)-IF('Cálculo interes'!B60-AEAT!$C$4&gt;=0,AEAT!$G$5,0)-IF('Cálculo interes'!B60-AEAT!$C$2&gt;=0,AEAT!$D$2,0)-IF('Cálculo interes'!B60-AEAT!$C$3&gt;=0,AEAT!$D$3,0)-IF('Cálculo interes'!B60-AEAT!$C$4&gt;=0,AEAT!$D$4,0)-IF('Cálculo interes'!B60-AEAT!$C$5&gt;=0,AEAT!$D$5,0)-IF('Cálculo interes'!B60-AEAT!$C$6&gt;=0,AEAT!$D$6,0)-IF('Cálculo interes'!B60-AEAT!$C$7&gt;=0,AEAT!$D$7,0)-IF('Cálculo interes'!B60-AEAT!$C$8&gt;=0,AEAT!$D$8,0)-IF('Cálculo interes'!B60-AEAT!$C$9&gt;=0,AEAT!$D$9,0)-IF('Cálculo interes'!B60-AEAT!$C$10&gt;=0,AEAT!$D$10,0)</f>
        <v>38000</v>
      </c>
      <c r="B60" s="2">
        <f t="shared" si="0"/>
        <v>44710</v>
      </c>
      <c r="C60" s="3">
        <f t="array" ref="C60">+IF(A60&lt;=0,0,(A60-A59)*0.03*(INDEX(A60:$B$307,MATCH(TRUE,A60:$A$307&lt;=0,0),2)-B60)/365)</f>
        <v>10.684931506849315</v>
      </c>
      <c r="D60" s="3">
        <f t="shared" si="1"/>
        <v>393.69863013698631</v>
      </c>
      <c r="E60" s="2"/>
    </row>
    <row r="61" spans="1:5" x14ac:dyDescent="0.35">
      <c r="A61" s="3">
        <f>+SUM(Suministros!$D$2:D61)-IF('Cálculo interes'!B61-AEAT!$G$3&gt;=0,AEAT!$G$4,0)-IF('Cálculo interes'!B61-AEAT!$C$4&gt;=0,AEAT!$G$5,0)-IF('Cálculo interes'!B61-AEAT!$C$2&gt;=0,AEAT!$D$2,0)-IF('Cálculo interes'!B61-AEAT!$C$3&gt;=0,AEAT!$D$3,0)-IF('Cálculo interes'!B61-AEAT!$C$4&gt;=0,AEAT!$D$4,0)-IF('Cálculo interes'!B61-AEAT!$C$5&gt;=0,AEAT!$D$5,0)-IF('Cálculo interes'!B61-AEAT!$C$6&gt;=0,AEAT!$D$6,0)-IF('Cálculo interes'!B61-AEAT!$C$7&gt;=0,AEAT!$D$7,0)-IF('Cálculo interes'!B61-AEAT!$C$8&gt;=0,AEAT!$D$8,0)-IF('Cálculo interes'!B61-AEAT!$C$9&gt;=0,AEAT!$D$9,0)-IF('Cálculo interes'!B61-AEAT!$C$10&gt;=0,AEAT!$D$10,0)</f>
        <v>48000</v>
      </c>
      <c r="B61" s="2">
        <f t="shared" si="0"/>
        <v>44711</v>
      </c>
      <c r="C61" s="3">
        <f t="array" ref="C61">+IF(A61&lt;=0,0,(A61-A60)*0.03*(INDEX(A61:$B$307,MATCH(TRUE,A61:$A$307&lt;=0,0),2)-B61)/365)</f>
        <v>9.8630136986301373</v>
      </c>
      <c r="D61" s="3">
        <f t="shared" si="1"/>
        <v>403.56164383561645</v>
      </c>
      <c r="E61" s="2"/>
    </row>
    <row r="62" spans="1:5" x14ac:dyDescent="0.35">
      <c r="A62" s="3">
        <f>+SUM(Suministros!$D$2:D62)-IF('Cálculo interes'!B62-AEAT!$G$3&gt;=0,AEAT!$G$4,0)-IF('Cálculo interes'!B62-AEAT!$C$4&gt;=0,AEAT!$G$5,0)-IF('Cálculo interes'!B62-AEAT!$C$2&gt;=0,AEAT!$D$2,0)-IF('Cálculo interes'!B62-AEAT!$C$3&gt;=0,AEAT!$D$3,0)-IF('Cálculo interes'!B62-AEAT!$C$4&gt;=0,AEAT!$D$4,0)-IF('Cálculo interes'!B62-AEAT!$C$5&gt;=0,AEAT!$D$5,0)-IF('Cálculo interes'!B62-AEAT!$C$6&gt;=0,AEAT!$D$6,0)-IF('Cálculo interes'!B62-AEAT!$C$7&gt;=0,AEAT!$D$7,0)-IF('Cálculo interes'!B62-AEAT!$C$8&gt;=0,AEAT!$D$8,0)-IF('Cálculo interes'!B62-AEAT!$C$9&gt;=0,AEAT!$D$9,0)-IF('Cálculo interes'!B62-AEAT!$C$10&gt;=0,AEAT!$D$10,0)</f>
        <v>58000</v>
      </c>
      <c r="B62" s="2">
        <f t="shared" si="0"/>
        <v>44712</v>
      </c>
      <c r="C62" s="3">
        <f t="array" ref="C62">+IF(A62&lt;=0,0,(A62-A61)*0.03*(INDEX(A62:$B$307,MATCH(TRUE,A62:$A$307&lt;=0,0),2)-B62)/365)</f>
        <v>9.0410958904109595</v>
      </c>
      <c r="D62" s="3">
        <f t="shared" si="1"/>
        <v>412.60273972602744</v>
      </c>
      <c r="E62" s="2"/>
    </row>
    <row r="63" spans="1:5" x14ac:dyDescent="0.35">
      <c r="A63" s="3">
        <f>+SUM(Suministros!$D$2:D63)-IF('Cálculo interes'!B63-AEAT!$G$3&gt;=0,AEAT!$G$4,0)-IF('Cálculo interes'!B63-AEAT!$C$4&gt;=0,AEAT!$G$5,0)-IF('Cálculo interes'!B63-AEAT!$C$2&gt;=0,AEAT!$D$2,0)-IF('Cálculo interes'!B63-AEAT!$C$3&gt;=0,AEAT!$D$3,0)-IF('Cálculo interes'!B63-AEAT!$C$4&gt;=0,AEAT!$D$4,0)-IF('Cálculo interes'!B63-AEAT!$C$5&gt;=0,AEAT!$D$5,0)-IF('Cálculo interes'!B63-AEAT!$C$6&gt;=0,AEAT!$D$6,0)-IF('Cálculo interes'!B63-AEAT!$C$7&gt;=0,AEAT!$D$7,0)-IF('Cálculo interes'!B63-AEAT!$C$8&gt;=0,AEAT!$D$8,0)-IF('Cálculo interes'!B63-AEAT!$C$9&gt;=0,AEAT!$D$9,0)-IF('Cálculo interes'!B63-AEAT!$C$10&gt;=0,AEAT!$D$10,0)</f>
        <v>68000</v>
      </c>
      <c r="B63" s="2">
        <f t="shared" si="0"/>
        <v>44713</v>
      </c>
      <c r="C63" s="3">
        <f t="array" ref="C63">+IF(A63&lt;=0,0,(A63-A62)*0.03*(INDEX(A63:$B$307,MATCH(TRUE,A63:$A$307&lt;=0,0),2)-B63)/365)</f>
        <v>8.2191780821917817</v>
      </c>
      <c r="D63" s="3">
        <f t="shared" si="1"/>
        <v>420.82191780821921</v>
      </c>
      <c r="E63" s="2"/>
    </row>
    <row r="64" spans="1:5" x14ac:dyDescent="0.35">
      <c r="A64" s="3">
        <f>+SUM(Suministros!$D$2:D64)-IF('Cálculo interes'!B64-AEAT!$G$3&gt;=0,AEAT!$G$4,0)-IF('Cálculo interes'!B64-AEAT!$C$4&gt;=0,AEAT!$G$5,0)-IF('Cálculo interes'!B64-AEAT!$C$2&gt;=0,AEAT!$D$2,0)-IF('Cálculo interes'!B64-AEAT!$C$3&gt;=0,AEAT!$D$3,0)-IF('Cálculo interes'!B64-AEAT!$C$4&gt;=0,AEAT!$D$4,0)-IF('Cálculo interes'!B64-AEAT!$C$5&gt;=0,AEAT!$D$5,0)-IF('Cálculo interes'!B64-AEAT!$C$6&gt;=0,AEAT!$D$6,0)-IF('Cálculo interes'!B64-AEAT!$C$7&gt;=0,AEAT!$D$7,0)-IF('Cálculo interes'!B64-AEAT!$C$8&gt;=0,AEAT!$D$8,0)-IF('Cálculo interes'!B64-AEAT!$C$9&gt;=0,AEAT!$D$9,0)-IF('Cálculo interes'!B64-AEAT!$C$10&gt;=0,AEAT!$D$10,0)</f>
        <v>78000</v>
      </c>
      <c r="B64" s="2">
        <f t="shared" si="0"/>
        <v>44714</v>
      </c>
      <c r="C64" s="3">
        <f t="array" ref="C64">+IF(A64&lt;=0,0,(A64-A63)*0.03*(INDEX(A64:$B$307,MATCH(TRUE,A64:$A$307&lt;=0,0),2)-B64)/365)</f>
        <v>7.397260273972603</v>
      </c>
      <c r="D64" s="3">
        <f t="shared" si="1"/>
        <v>428.21917808219183</v>
      </c>
      <c r="E64" s="2"/>
    </row>
    <row r="65" spans="1:5" x14ac:dyDescent="0.35">
      <c r="A65" s="3">
        <f>+SUM(Suministros!$D$2:D65)-IF('Cálculo interes'!B65-AEAT!$G$3&gt;=0,AEAT!$G$4,0)-IF('Cálculo interes'!B65-AEAT!$C$4&gt;=0,AEAT!$G$5,0)-IF('Cálculo interes'!B65-AEAT!$C$2&gt;=0,AEAT!$D$2,0)-IF('Cálculo interes'!B65-AEAT!$C$3&gt;=0,AEAT!$D$3,0)-IF('Cálculo interes'!B65-AEAT!$C$4&gt;=0,AEAT!$D$4,0)-IF('Cálculo interes'!B65-AEAT!$C$5&gt;=0,AEAT!$D$5,0)-IF('Cálculo interes'!B65-AEAT!$C$6&gt;=0,AEAT!$D$6,0)-IF('Cálculo interes'!B65-AEAT!$C$7&gt;=0,AEAT!$D$7,0)-IF('Cálculo interes'!B65-AEAT!$C$8&gt;=0,AEAT!$D$8,0)-IF('Cálculo interes'!B65-AEAT!$C$9&gt;=0,AEAT!$D$9,0)-IF('Cálculo interes'!B65-AEAT!$C$10&gt;=0,AEAT!$D$10,0)</f>
        <v>88000</v>
      </c>
      <c r="B65" s="2">
        <f t="shared" si="0"/>
        <v>44715</v>
      </c>
      <c r="C65" s="3">
        <f t="array" ref="C65">+IF(A65&lt;=0,0,(A65-A64)*0.03*(INDEX(A65:$B$307,MATCH(TRUE,A65:$A$307&lt;=0,0),2)-B65)/365)</f>
        <v>6.5753424657534243</v>
      </c>
      <c r="D65" s="3">
        <f t="shared" si="1"/>
        <v>434.79452054794524</v>
      </c>
      <c r="E65" s="2"/>
    </row>
    <row r="66" spans="1:5" x14ac:dyDescent="0.35">
      <c r="A66" s="3">
        <f>+SUM(Suministros!$D$2:D66)-IF('Cálculo interes'!B66-AEAT!$G$3&gt;=0,AEAT!$G$4,0)-IF('Cálculo interes'!B66-AEAT!$C$4&gt;=0,AEAT!$G$5,0)-IF('Cálculo interes'!B66-AEAT!$C$2&gt;=0,AEAT!$D$2,0)-IF('Cálculo interes'!B66-AEAT!$C$3&gt;=0,AEAT!$D$3,0)-IF('Cálculo interes'!B66-AEAT!$C$4&gt;=0,AEAT!$D$4,0)-IF('Cálculo interes'!B66-AEAT!$C$5&gt;=0,AEAT!$D$5,0)-IF('Cálculo interes'!B66-AEAT!$C$6&gt;=0,AEAT!$D$6,0)-IF('Cálculo interes'!B66-AEAT!$C$7&gt;=0,AEAT!$D$7,0)-IF('Cálculo interes'!B66-AEAT!$C$8&gt;=0,AEAT!$D$8,0)-IF('Cálculo interes'!B66-AEAT!$C$9&gt;=0,AEAT!$D$9,0)-IF('Cálculo interes'!B66-AEAT!$C$10&gt;=0,AEAT!$D$10,0)</f>
        <v>98000</v>
      </c>
      <c r="B66" s="2">
        <f t="shared" si="0"/>
        <v>44716</v>
      </c>
      <c r="C66" s="3">
        <f t="array" ref="C66">+IF(A66&lt;=0,0,(A66-A65)*0.03*(INDEX(A66:$B$307,MATCH(TRUE,A66:$A$307&lt;=0,0),2)-B66)/365)</f>
        <v>5.7534246575342465</v>
      </c>
      <c r="D66" s="3">
        <f t="shared" si="1"/>
        <v>440.54794520547949</v>
      </c>
      <c r="E66" s="2"/>
    </row>
    <row r="67" spans="1:5" x14ac:dyDescent="0.35">
      <c r="A67" s="3">
        <f>+SUM(Suministros!$D$2:D67)-IF('Cálculo interes'!B67-AEAT!$G$3&gt;=0,AEAT!$G$4,0)-IF('Cálculo interes'!B67-AEAT!$C$4&gt;=0,AEAT!$G$5,0)-IF('Cálculo interes'!B67-AEAT!$C$2&gt;=0,AEAT!$D$2,0)-IF('Cálculo interes'!B67-AEAT!$C$3&gt;=0,AEAT!$D$3,0)-IF('Cálculo interes'!B67-AEAT!$C$4&gt;=0,AEAT!$D$4,0)-IF('Cálculo interes'!B67-AEAT!$C$5&gt;=0,AEAT!$D$5,0)-IF('Cálculo interes'!B67-AEAT!$C$6&gt;=0,AEAT!$D$6,0)-IF('Cálculo interes'!B67-AEAT!$C$7&gt;=0,AEAT!$D$7,0)-IF('Cálculo interes'!B67-AEAT!$C$8&gt;=0,AEAT!$D$8,0)-IF('Cálculo interes'!B67-AEAT!$C$9&gt;=0,AEAT!$D$9,0)-IF('Cálculo interes'!B67-AEAT!$C$10&gt;=0,AEAT!$D$10,0)</f>
        <v>108000</v>
      </c>
      <c r="B67" s="2">
        <f t="shared" si="0"/>
        <v>44717</v>
      </c>
      <c r="C67" s="3">
        <f t="array" ref="C67">+IF(A67&lt;=0,0,(A67-A66)*0.03*(INDEX(A67:$B$307,MATCH(TRUE,A67:$A$307&lt;=0,0),2)-B67)/365)</f>
        <v>4.9315068493150687</v>
      </c>
      <c r="D67" s="3">
        <f t="shared" si="1"/>
        <v>445.47945205479454</v>
      </c>
      <c r="E67" s="2"/>
    </row>
    <row r="68" spans="1:5" x14ac:dyDescent="0.35">
      <c r="A68" s="3">
        <f>+SUM(Suministros!$D$2:D68)-IF('Cálculo interes'!B68-AEAT!$G$3&gt;=0,AEAT!$G$4,0)-IF('Cálculo interes'!B68-AEAT!$C$4&gt;=0,AEAT!$G$5,0)-IF('Cálculo interes'!B68-AEAT!$C$2&gt;=0,AEAT!$D$2,0)-IF('Cálculo interes'!B68-AEAT!$C$3&gt;=0,AEAT!$D$3,0)-IF('Cálculo interes'!B68-AEAT!$C$4&gt;=0,AEAT!$D$4,0)-IF('Cálculo interes'!B68-AEAT!$C$5&gt;=0,AEAT!$D$5,0)-IF('Cálculo interes'!B68-AEAT!$C$6&gt;=0,AEAT!$D$6,0)-IF('Cálculo interes'!B68-AEAT!$C$7&gt;=0,AEAT!$D$7,0)-IF('Cálculo interes'!B68-AEAT!$C$8&gt;=0,AEAT!$D$8,0)-IF('Cálculo interes'!B68-AEAT!$C$9&gt;=0,AEAT!$D$9,0)-IF('Cálculo interes'!B68-AEAT!$C$10&gt;=0,AEAT!$D$10,0)</f>
        <v>118000</v>
      </c>
      <c r="B68" s="2">
        <f t="shared" ref="B68:B131" si="2">+B67+1</f>
        <v>44718</v>
      </c>
      <c r="C68" s="3">
        <f t="array" ref="C68">+IF(A68&lt;=0,0,(A68-A67)*0.03*(INDEX(A68:$B$307,MATCH(TRUE,A68:$A$307&lt;=0,0),2)-B68)/365)</f>
        <v>4.1095890410958908</v>
      </c>
      <c r="D68" s="3">
        <f t="shared" ref="D68:D131" si="3">+C68+D67</f>
        <v>449.58904109589042</v>
      </c>
      <c r="E68" s="2"/>
    </row>
    <row r="69" spans="1:5" x14ac:dyDescent="0.35">
      <c r="A69" s="3">
        <f>+SUM(Suministros!$D$2:D69)-IF('Cálculo interes'!B69-AEAT!$G$3&gt;=0,AEAT!$G$4,0)-IF('Cálculo interes'!B69-AEAT!$C$4&gt;=0,AEAT!$G$5,0)-IF('Cálculo interes'!B69-AEAT!$C$2&gt;=0,AEAT!$D$2,0)-IF('Cálculo interes'!B69-AEAT!$C$3&gt;=0,AEAT!$D$3,0)-IF('Cálculo interes'!B69-AEAT!$C$4&gt;=0,AEAT!$D$4,0)-IF('Cálculo interes'!B69-AEAT!$C$5&gt;=0,AEAT!$D$5,0)-IF('Cálculo interes'!B69-AEAT!$C$6&gt;=0,AEAT!$D$6,0)-IF('Cálculo interes'!B69-AEAT!$C$7&gt;=0,AEAT!$D$7,0)-IF('Cálculo interes'!B69-AEAT!$C$8&gt;=0,AEAT!$D$8,0)-IF('Cálculo interes'!B69-AEAT!$C$9&gt;=0,AEAT!$D$9,0)-IF('Cálculo interes'!B69-AEAT!$C$10&gt;=0,AEAT!$D$10,0)</f>
        <v>128000</v>
      </c>
      <c r="B69" s="2">
        <f t="shared" si="2"/>
        <v>44719</v>
      </c>
      <c r="C69" s="3">
        <f t="array" ref="C69">+IF(A69&lt;=0,0,(A69-A68)*0.03*(INDEX(A69:$B$307,MATCH(TRUE,A69:$A$307&lt;=0,0),2)-B69)/365)</f>
        <v>3.2876712328767121</v>
      </c>
      <c r="D69" s="3">
        <f t="shared" si="3"/>
        <v>452.87671232876716</v>
      </c>
      <c r="E69" s="2"/>
    </row>
    <row r="70" spans="1:5" x14ac:dyDescent="0.35">
      <c r="A70" s="3">
        <f>+SUM(Suministros!$D$2:D70)-IF('Cálculo interes'!B70-AEAT!$G$3&gt;=0,AEAT!$G$4,0)-IF('Cálculo interes'!B70-AEAT!$C$4&gt;=0,AEAT!$G$5,0)-IF('Cálculo interes'!B70-AEAT!$C$2&gt;=0,AEAT!$D$2,0)-IF('Cálculo interes'!B70-AEAT!$C$3&gt;=0,AEAT!$D$3,0)-IF('Cálculo interes'!B70-AEAT!$C$4&gt;=0,AEAT!$D$4,0)-IF('Cálculo interes'!B70-AEAT!$C$5&gt;=0,AEAT!$D$5,0)-IF('Cálculo interes'!B70-AEAT!$C$6&gt;=0,AEAT!$D$6,0)-IF('Cálculo interes'!B70-AEAT!$C$7&gt;=0,AEAT!$D$7,0)-IF('Cálculo interes'!B70-AEAT!$C$8&gt;=0,AEAT!$D$8,0)-IF('Cálculo interes'!B70-AEAT!$C$9&gt;=0,AEAT!$D$9,0)-IF('Cálculo interes'!B70-AEAT!$C$10&gt;=0,AEAT!$D$10,0)</f>
        <v>138000</v>
      </c>
      <c r="B70" s="2">
        <f t="shared" si="2"/>
        <v>44720</v>
      </c>
      <c r="C70" s="3">
        <f t="array" ref="C70">+IF(A70&lt;=0,0,(A70-A69)*0.03*(INDEX(A70:$B$307,MATCH(TRUE,A70:$A$307&lt;=0,0),2)-B70)/365)</f>
        <v>2.4657534246575343</v>
      </c>
      <c r="D70" s="3">
        <f t="shared" si="3"/>
        <v>455.34246575342468</v>
      </c>
      <c r="E70" s="2"/>
    </row>
    <row r="71" spans="1:5" x14ac:dyDescent="0.35">
      <c r="A71" s="3">
        <f>+SUM(Suministros!$D$2:D71)-IF('Cálculo interes'!B71-AEAT!$G$3&gt;=0,AEAT!$G$4,0)-IF('Cálculo interes'!B71-AEAT!$C$4&gt;=0,AEAT!$G$5,0)-IF('Cálculo interes'!B71-AEAT!$C$2&gt;=0,AEAT!$D$2,0)-IF('Cálculo interes'!B71-AEAT!$C$3&gt;=0,AEAT!$D$3,0)-IF('Cálculo interes'!B71-AEAT!$C$4&gt;=0,AEAT!$D$4,0)-IF('Cálculo interes'!B71-AEAT!$C$5&gt;=0,AEAT!$D$5,0)-IF('Cálculo interes'!B71-AEAT!$C$6&gt;=0,AEAT!$D$6,0)-IF('Cálculo interes'!B71-AEAT!$C$7&gt;=0,AEAT!$D$7,0)-IF('Cálculo interes'!B71-AEAT!$C$8&gt;=0,AEAT!$D$8,0)-IF('Cálculo interes'!B71-AEAT!$C$9&gt;=0,AEAT!$D$9,0)-IF('Cálculo interes'!B71-AEAT!$C$10&gt;=0,AEAT!$D$10,0)</f>
        <v>148000</v>
      </c>
      <c r="B71" s="2">
        <f t="shared" si="2"/>
        <v>44721</v>
      </c>
      <c r="C71" s="3">
        <f t="array" ref="C71">+IF(A71&lt;=0,0,(A71-A70)*0.03*(INDEX(A71:$B$307,MATCH(TRUE,A71:$A$307&lt;=0,0),2)-B71)/365)</f>
        <v>1.6438356164383561</v>
      </c>
      <c r="D71" s="3">
        <f t="shared" si="3"/>
        <v>456.98630136986304</v>
      </c>
      <c r="E71" s="2"/>
    </row>
    <row r="72" spans="1:5" x14ac:dyDescent="0.35">
      <c r="A72" s="3">
        <f>+SUM(Suministros!$D$2:D72)-IF('Cálculo interes'!B72-AEAT!$G$3&gt;=0,AEAT!$G$4,0)-IF('Cálculo interes'!B72-AEAT!$C$4&gt;=0,AEAT!$G$5,0)-IF('Cálculo interes'!B72-AEAT!$C$2&gt;=0,AEAT!$D$2,0)-IF('Cálculo interes'!B72-AEAT!$C$3&gt;=0,AEAT!$D$3,0)-IF('Cálculo interes'!B72-AEAT!$C$4&gt;=0,AEAT!$D$4,0)-IF('Cálculo interes'!B72-AEAT!$C$5&gt;=0,AEAT!$D$5,0)-IF('Cálculo interes'!B72-AEAT!$C$6&gt;=0,AEAT!$D$6,0)-IF('Cálculo interes'!B72-AEAT!$C$7&gt;=0,AEAT!$D$7,0)-IF('Cálculo interes'!B72-AEAT!$C$8&gt;=0,AEAT!$D$8,0)-IF('Cálculo interes'!B72-AEAT!$C$9&gt;=0,AEAT!$D$9,0)-IF('Cálculo interes'!B72-AEAT!$C$10&gt;=0,AEAT!$D$10,0)</f>
        <v>158000</v>
      </c>
      <c r="B72" s="2">
        <f t="shared" si="2"/>
        <v>44722</v>
      </c>
      <c r="C72" s="3">
        <f t="array" ref="C72">+IF(A72&lt;=0,0,(A72-A71)*0.03*(INDEX(A72:$B$307,MATCH(TRUE,A72:$A$307&lt;=0,0),2)-B72)/365)</f>
        <v>0.82191780821917804</v>
      </c>
      <c r="D72" s="3">
        <f t="shared" si="3"/>
        <v>457.8082191780822</v>
      </c>
      <c r="E72" s="2"/>
    </row>
    <row r="73" spans="1:5" x14ac:dyDescent="0.35">
      <c r="A73" s="3">
        <f>+SUM(Suministros!$D$2:D73)-IF('Cálculo interes'!B73-AEAT!$G$3&gt;=0,AEAT!$G$4,0)-IF('Cálculo interes'!B73-AEAT!$C$4&gt;=0,AEAT!$G$5,0)-IF('Cálculo interes'!B73-AEAT!$C$2&gt;=0,AEAT!$D$2,0)-IF('Cálculo interes'!B73-AEAT!$C$3&gt;=0,AEAT!$D$3,0)-IF('Cálculo interes'!B73-AEAT!$C$4&gt;=0,AEAT!$D$4,0)-IF('Cálculo interes'!B73-AEAT!$C$5&gt;=0,AEAT!$D$5,0)-IF('Cálculo interes'!B73-AEAT!$C$6&gt;=0,AEAT!$D$6,0)-IF('Cálculo interes'!B73-AEAT!$C$7&gt;=0,AEAT!$D$7,0)-IF('Cálculo interes'!B73-AEAT!$C$8&gt;=0,AEAT!$D$8,0)-IF('Cálculo interes'!B73-AEAT!$C$9&gt;=0,AEAT!$D$9,0)-IF('Cálculo interes'!B73-AEAT!$C$10&gt;=0,AEAT!$D$10,0)</f>
        <v>-142000</v>
      </c>
      <c r="B73" s="2">
        <f t="shared" si="2"/>
        <v>44723</v>
      </c>
      <c r="C73" s="3">
        <f t="array" ref="C73">+IF(A73&lt;=0,0,(A73-A72)*0.03*(INDEX(A73:$B$307,MATCH(TRUE,A73:$A$307&lt;=0,0),2)-B73)/365)</f>
        <v>0</v>
      </c>
      <c r="D73" s="3">
        <f t="shared" si="3"/>
        <v>457.8082191780822</v>
      </c>
      <c r="E73" s="2"/>
    </row>
    <row r="74" spans="1:5" x14ac:dyDescent="0.35">
      <c r="A74" s="3">
        <f>+SUM(Suministros!$D$2:D74)-IF('Cálculo interes'!B74-AEAT!$G$3&gt;=0,AEAT!$G$4,0)-IF('Cálculo interes'!B74-AEAT!$C$4&gt;=0,AEAT!$G$5,0)-IF('Cálculo interes'!B74-AEAT!$C$2&gt;=0,AEAT!$D$2,0)-IF('Cálculo interes'!B74-AEAT!$C$3&gt;=0,AEAT!$D$3,0)-IF('Cálculo interes'!B74-AEAT!$C$4&gt;=0,AEAT!$D$4,0)-IF('Cálculo interes'!B74-AEAT!$C$5&gt;=0,AEAT!$D$5,0)-IF('Cálculo interes'!B74-AEAT!$C$6&gt;=0,AEAT!$D$6,0)-IF('Cálculo interes'!B74-AEAT!$C$7&gt;=0,AEAT!$D$7,0)-IF('Cálculo interes'!B74-AEAT!$C$8&gt;=0,AEAT!$D$8,0)-IF('Cálculo interes'!B74-AEAT!$C$9&gt;=0,AEAT!$D$9,0)-IF('Cálculo interes'!B74-AEAT!$C$10&gt;=0,AEAT!$D$10,0)</f>
        <v>-132000</v>
      </c>
      <c r="B74" s="2">
        <f t="shared" si="2"/>
        <v>44724</v>
      </c>
      <c r="C74" s="3">
        <f t="array" ref="C74">+IF(A74&lt;=0,0,(A74-A73)*0.03*(INDEX(A74:$B$307,MATCH(TRUE,A74:$A$307&lt;=0,0),2)-B74)/365)</f>
        <v>0</v>
      </c>
      <c r="D74" s="3">
        <f t="shared" si="3"/>
        <v>457.8082191780822</v>
      </c>
      <c r="E74" s="2"/>
    </row>
    <row r="75" spans="1:5" x14ac:dyDescent="0.35">
      <c r="A75" s="3">
        <f>+SUM(Suministros!$D$2:D75)-IF('Cálculo interes'!B75-AEAT!$G$3&gt;=0,AEAT!$G$4,0)-IF('Cálculo interes'!B75-AEAT!$C$4&gt;=0,AEAT!$G$5,0)-IF('Cálculo interes'!B75-AEAT!$C$2&gt;=0,AEAT!$D$2,0)-IF('Cálculo interes'!B75-AEAT!$C$3&gt;=0,AEAT!$D$3,0)-IF('Cálculo interes'!B75-AEAT!$C$4&gt;=0,AEAT!$D$4,0)-IF('Cálculo interes'!B75-AEAT!$C$5&gt;=0,AEAT!$D$5,0)-IF('Cálculo interes'!B75-AEAT!$C$6&gt;=0,AEAT!$D$6,0)-IF('Cálculo interes'!B75-AEAT!$C$7&gt;=0,AEAT!$D$7,0)-IF('Cálculo interes'!B75-AEAT!$C$8&gt;=0,AEAT!$D$8,0)-IF('Cálculo interes'!B75-AEAT!$C$9&gt;=0,AEAT!$D$9,0)-IF('Cálculo interes'!B75-AEAT!$C$10&gt;=0,AEAT!$D$10,0)</f>
        <v>-122000</v>
      </c>
      <c r="B75" s="2">
        <f t="shared" si="2"/>
        <v>44725</v>
      </c>
      <c r="C75" s="3">
        <f t="array" ref="C75">+IF(A75&lt;=0,0,(A75-A74)*0.03*(INDEX(A75:$B$307,MATCH(TRUE,A75:$A$307&lt;=0,0),2)-B75)/365)</f>
        <v>0</v>
      </c>
      <c r="D75" s="3">
        <f t="shared" si="3"/>
        <v>457.8082191780822</v>
      </c>
      <c r="E75" s="2"/>
    </row>
    <row r="76" spans="1:5" x14ac:dyDescent="0.35">
      <c r="A76" s="3">
        <f>+SUM(Suministros!$D$2:D76)-IF('Cálculo interes'!B76-AEAT!$G$3&gt;=0,AEAT!$G$4,0)-IF('Cálculo interes'!B76-AEAT!$C$4&gt;=0,AEAT!$G$5,0)-IF('Cálculo interes'!B76-AEAT!$C$2&gt;=0,AEAT!$D$2,0)-IF('Cálculo interes'!B76-AEAT!$C$3&gt;=0,AEAT!$D$3,0)-IF('Cálculo interes'!B76-AEAT!$C$4&gt;=0,AEAT!$D$4,0)-IF('Cálculo interes'!B76-AEAT!$C$5&gt;=0,AEAT!$D$5,0)-IF('Cálculo interes'!B76-AEAT!$C$6&gt;=0,AEAT!$D$6,0)-IF('Cálculo interes'!B76-AEAT!$C$7&gt;=0,AEAT!$D$7,0)-IF('Cálculo interes'!B76-AEAT!$C$8&gt;=0,AEAT!$D$8,0)-IF('Cálculo interes'!B76-AEAT!$C$9&gt;=0,AEAT!$D$9,0)-IF('Cálculo interes'!B76-AEAT!$C$10&gt;=0,AEAT!$D$10,0)</f>
        <v>-112000</v>
      </c>
      <c r="B76" s="2">
        <f t="shared" si="2"/>
        <v>44726</v>
      </c>
      <c r="C76" s="3">
        <f t="array" ref="C76">+IF(A76&lt;=0,0,(A76-A75)*0.03*(INDEX(A76:$B$307,MATCH(TRUE,A76:$A$307&lt;=0,0),2)-B76)/365)</f>
        <v>0</v>
      </c>
      <c r="D76" s="3">
        <f t="shared" si="3"/>
        <v>457.8082191780822</v>
      </c>
      <c r="E76" s="2"/>
    </row>
    <row r="77" spans="1:5" x14ac:dyDescent="0.35">
      <c r="A77" s="3">
        <f>+SUM(Suministros!$D$2:D77)-IF('Cálculo interes'!B77-AEAT!$G$3&gt;=0,AEAT!$G$4,0)-IF('Cálculo interes'!B77-AEAT!$C$4&gt;=0,AEAT!$G$5,0)-IF('Cálculo interes'!B77-AEAT!$C$2&gt;=0,AEAT!$D$2,0)-IF('Cálculo interes'!B77-AEAT!$C$3&gt;=0,AEAT!$D$3,0)-IF('Cálculo interes'!B77-AEAT!$C$4&gt;=0,AEAT!$D$4,0)-IF('Cálculo interes'!B77-AEAT!$C$5&gt;=0,AEAT!$D$5,0)-IF('Cálculo interes'!B77-AEAT!$C$6&gt;=0,AEAT!$D$6,0)-IF('Cálculo interes'!B77-AEAT!$C$7&gt;=0,AEAT!$D$7,0)-IF('Cálculo interes'!B77-AEAT!$C$8&gt;=0,AEAT!$D$8,0)-IF('Cálculo interes'!B77-AEAT!$C$9&gt;=0,AEAT!$D$9,0)-IF('Cálculo interes'!B77-AEAT!$C$10&gt;=0,AEAT!$D$10,0)</f>
        <v>-102000</v>
      </c>
      <c r="B77" s="2">
        <f t="shared" si="2"/>
        <v>44727</v>
      </c>
      <c r="C77" s="3">
        <f t="array" ref="C77">+IF(A77&lt;=0,0,(A77-A76)*0.03*(INDEX(A77:$B$307,MATCH(TRUE,A77:$A$307&lt;=0,0),2)-B77)/365)</f>
        <v>0</v>
      </c>
      <c r="D77" s="3">
        <f t="shared" si="3"/>
        <v>457.8082191780822</v>
      </c>
      <c r="E77" s="2"/>
    </row>
    <row r="78" spans="1:5" x14ac:dyDescent="0.35">
      <c r="A78" s="3">
        <f>+SUM(Suministros!$D$2:D78)-IF('Cálculo interes'!B78-AEAT!$G$3&gt;=0,AEAT!$G$4,0)-IF('Cálculo interes'!B78-AEAT!$C$4&gt;=0,AEAT!$G$5,0)-IF('Cálculo interes'!B78-AEAT!$C$2&gt;=0,AEAT!$D$2,0)-IF('Cálculo interes'!B78-AEAT!$C$3&gt;=0,AEAT!$D$3,0)-IF('Cálculo interes'!B78-AEAT!$C$4&gt;=0,AEAT!$D$4,0)-IF('Cálculo interes'!B78-AEAT!$C$5&gt;=0,AEAT!$D$5,0)-IF('Cálculo interes'!B78-AEAT!$C$6&gt;=0,AEAT!$D$6,0)-IF('Cálculo interes'!B78-AEAT!$C$7&gt;=0,AEAT!$D$7,0)-IF('Cálculo interes'!B78-AEAT!$C$8&gt;=0,AEAT!$D$8,0)-IF('Cálculo interes'!B78-AEAT!$C$9&gt;=0,AEAT!$D$9,0)-IF('Cálculo interes'!B78-AEAT!$C$10&gt;=0,AEAT!$D$10,0)</f>
        <v>-92000</v>
      </c>
      <c r="B78" s="2">
        <f t="shared" si="2"/>
        <v>44728</v>
      </c>
      <c r="C78" s="3">
        <f t="array" ref="C78">+IF(A78&lt;=0,0,(A78-A77)*0.03*(INDEX(A78:$B$307,MATCH(TRUE,A78:$A$307&lt;=0,0),2)-B78)/365)</f>
        <v>0</v>
      </c>
      <c r="D78" s="3">
        <f t="shared" si="3"/>
        <v>457.8082191780822</v>
      </c>
      <c r="E78" s="2"/>
    </row>
    <row r="79" spans="1:5" x14ac:dyDescent="0.35">
      <c r="A79" s="3">
        <f>+SUM(Suministros!$D$2:D79)-IF('Cálculo interes'!B79-AEAT!$G$3&gt;=0,AEAT!$G$4,0)-IF('Cálculo interes'!B79-AEAT!$C$4&gt;=0,AEAT!$G$5,0)-IF('Cálculo interes'!B79-AEAT!$C$2&gt;=0,AEAT!$D$2,0)-IF('Cálculo interes'!B79-AEAT!$C$3&gt;=0,AEAT!$D$3,0)-IF('Cálculo interes'!B79-AEAT!$C$4&gt;=0,AEAT!$D$4,0)-IF('Cálculo interes'!B79-AEAT!$C$5&gt;=0,AEAT!$D$5,0)-IF('Cálculo interes'!B79-AEAT!$C$6&gt;=0,AEAT!$D$6,0)-IF('Cálculo interes'!B79-AEAT!$C$7&gt;=0,AEAT!$D$7,0)-IF('Cálculo interes'!B79-AEAT!$C$8&gt;=0,AEAT!$D$8,0)-IF('Cálculo interes'!B79-AEAT!$C$9&gt;=0,AEAT!$D$9,0)-IF('Cálculo interes'!B79-AEAT!$C$10&gt;=0,AEAT!$D$10,0)</f>
        <v>-82000</v>
      </c>
      <c r="B79" s="2">
        <f t="shared" si="2"/>
        <v>44729</v>
      </c>
      <c r="C79" s="3">
        <f t="array" ref="C79">+IF(A79&lt;=0,0,(A79-A78)*0.03*(INDEX(A79:$B$307,MATCH(TRUE,A79:$A$307&lt;=0,0),2)-B79)/365)</f>
        <v>0</v>
      </c>
      <c r="D79" s="3">
        <f t="shared" si="3"/>
        <v>457.8082191780822</v>
      </c>
      <c r="E79" s="2"/>
    </row>
    <row r="80" spans="1:5" x14ac:dyDescent="0.35">
      <c r="A80" s="3">
        <f>+SUM(Suministros!$D$2:D80)-IF('Cálculo interes'!B80-AEAT!$G$3&gt;=0,AEAT!$G$4,0)-IF('Cálculo interes'!B80-AEAT!$C$4&gt;=0,AEAT!$G$5,0)-IF('Cálculo interes'!B80-AEAT!$C$2&gt;=0,AEAT!$D$2,0)-IF('Cálculo interes'!B80-AEAT!$C$3&gt;=0,AEAT!$D$3,0)-IF('Cálculo interes'!B80-AEAT!$C$4&gt;=0,AEAT!$D$4,0)-IF('Cálculo interes'!B80-AEAT!$C$5&gt;=0,AEAT!$D$5,0)-IF('Cálculo interes'!B80-AEAT!$C$6&gt;=0,AEAT!$D$6,0)-IF('Cálculo interes'!B80-AEAT!$C$7&gt;=0,AEAT!$D$7,0)-IF('Cálculo interes'!B80-AEAT!$C$8&gt;=0,AEAT!$D$8,0)-IF('Cálculo interes'!B80-AEAT!$C$9&gt;=0,AEAT!$D$9,0)-IF('Cálculo interes'!B80-AEAT!$C$10&gt;=0,AEAT!$D$10,0)</f>
        <v>-72000</v>
      </c>
      <c r="B80" s="2">
        <f t="shared" si="2"/>
        <v>44730</v>
      </c>
      <c r="C80" s="3">
        <f t="array" ref="C80">+IF(A80&lt;=0,0,(A80-A79)*0.03*(INDEX(A80:$B$307,MATCH(TRUE,A80:$A$307&lt;=0,0),2)-B80)/365)</f>
        <v>0</v>
      </c>
      <c r="D80" s="3">
        <f t="shared" si="3"/>
        <v>457.8082191780822</v>
      </c>
      <c r="E80" s="2"/>
    </row>
    <row r="81" spans="1:5" x14ac:dyDescent="0.35">
      <c r="A81" s="3">
        <f>+SUM(Suministros!$D$2:D81)-IF('Cálculo interes'!B81-AEAT!$G$3&gt;=0,AEAT!$G$4,0)-IF('Cálculo interes'!B81-AEAT!$C$4&gt;=0,AEAT!$G$5,0)-IF('Cálculo interes'!B81-AEAT!$C$2&gt;=0,AEAT!$D$2,0)-IF('Cálculo interes'!B81-AEAT!$C$3&gt;=0,AEAT!$D$3,0)-IF('Cálculo interes'!B81-AEAT!$C$4&gt;=0,AEAT!$D$4,0)-IF('Cálculo interes'!B81-AEAT!$C$5&gt;=0,AEAT!$D$5,0)-IF('Cálculo interes'!B81-AEAT!$C$6&gt;=0,AEAT!$D$6,0)-IF('Cálculo interes'!B81-AEAT!$C$7&gt;=0,AEAT!$D$7,0)-IF('Cálculo interes'!B81-AEAT!$C$8&gt;=0,AEAT!$D$8,0)-IF('Cálculo interes'!B81-AEAT!$C$9&gt;=0,AEAT!$D$9,0)-IF('Cálculo interes'!B81-AEAT!$C$10&gt;=0,AEAT!$D$10,0)</f>
        <v>-62000</v>
      </c>
      <c r="B81" s="2">
        <f t="shared" si="2"/>
        <v>44731</v>
      </c>
      <c r="C81" s="3">
        <f t="array" ref="C81">+IF(A81&lt;=0,0,(A81-A80)*0.03*(INDEX(A81:$B$307,MATCH(TRUE,A81:$A$307&lt;=0,0),2)-B81)/365)</f>
        <v>0</v>
      </c>
      <c r="D81" s="3">
        <f t="shared" si="3"/>
        <v>457.8082191780822</v>
      </c>
      <c r="E81" s="2"/>
    </row>
    <row r="82" spans="1:5" x14ac:dyDescent="0.35">
      <c r="A82" s="3">
        <f>+SUM(Suministros!$D$2:D82)-IF('Cálculo interes'!B82-AEAT!$G$3&gt;=0,AEAT!$G$4,0)-IF('Cálculo interes'!B82-AEAT!$C$4&gt;=0,AEAT!$G$5,0)-IF('Cálculo interes'!B82-AEAT!$C$2&gt;=0,AEAT!$D$2,0)-IF('Cálculo interes'!B82-AEAT!$C$3&gt;=0,AEAT!$D$3,0)-IF('Cálculo interes'!B82-AEAT!$C$4&gt;=0,AEAT!$D$4,0)-IF('Cálculo interes'!B82-AEAT!$C$5&gt;=0,AEAT!$D$5,0)-IF('Cálculo interes'!B82-AEAT!$C$6&gt;=0,AEAT!$D$6,0)-IF('Cálculo interes'!B82-AEAT!$C$7&gt;=0,AEAT!$D$7,0)-IF('Cálculo interes'!B82-AEAT!$C$8&gt;=0,AEAT!$D$8,0)-IF('Cálculo interes'!B82-AEAT!$C$9&gt;=0,AEAT!$D$9,0)-IF('Cálculo interes'!B82-AEAT!$C$10&gt;=0,AEAT!$D$10,0)</f>
        <v>-52000</v>
      </c>
      <c r="B82" s="2">
        <f t="shared" si="2"/>
        <v>44732</v>
      </c>
      <c r="C82" s="3">
        <f t="array" ref="C82">+IF(A82&lt;=0,0,(A82-A81)*0.03*(INDEX(A82:$B$307,MATCH(TRUE,A82:$A$307&lt;=0,0),2)-B82)/365)</f>
        <v>0</v>
      </c>
      <c r="D82" s="3">
        <f t="shared" si="3"/>
        <v>457.8082191780822</v>
      </c>
      <c r="E82" s="2"/>
    </row>
    <row r="83" spans="1:5" x14ac:dyDescent="0.35">
      <c r="A83" s="3">
        <f>+SUM(Suministros!$D$2:D83)-IF('Cálculo interes'!B83-AEAT!$G$3&gt;=0,AEAT!$G$4,0)-IF('Cálculo interes'!B83-AEAT!$C$4&gt;=0,AEAT!$G$5,0)-IF('Cálculo interes'!B83-AEAT!$C$2&gt;=0,AEAT!$D$2,0)-IF('Cálculo interes'!B83-AEAT!$C$3&gt;=0,AEAT!$D$3,0)-IF('Cálculo interes'!B83-AEAT!$C$4&gt;=0,AEAT!$D$4,0)-IF('Cálculo interes'!B83-AEAT!$C$5&gt;=0,AEAT!$D$5,0)-IF('Cálculo interes'!B83-AEAT!$C$6&gt;=0,AEAT!$D$6,0)-IF('Cálculo interes'!B83-AEAT!$C$7&gt;=0,AEAT!$D$7,0)-IF('Cálculo interes'!B83-AEAT!$C$8&gt;=0,AEAT!$D$8,0)-IF('Cálculo interes'!B83-AEAT!$C$9&gt;=0,AEAT!$D$9,0)-IF('Cálculo interes'!B83-AEAT!$C$10&gt;=0,AEAT!$D$10,0)</f>
        <v>-42000</v>
      </c>
      <c r="B83" s="2">
        <f t="shared" si="2"/>
        <v>44733</v>
      </c>
      <c r="C83" s="3">
        <f t="array" ref="C83">+IF(A83&lt;=0,0,(A83-A82)*0.03*(INDEX(A83:$B$307,MATCH(TRUE,A83:$A$307&lt;=0,0),2)-B83)/365)</f>
        <v>0</v>
      </c>
      <c r="D83" s="3">
        <f t="shared" si="3"/>
        <v>457.8082191780822</v>
      </c>
      <c r="E83" s="2"/>
    </row>
    <row r="84" spans="1:5" x14ac:dyDescent="0.35">
      <c r="A84" s="3">
        <f>+SUM(Suministros!$D$2:D84)-IF('Cálculo interes'!B84-AEAT!$G$3&gt;=0,AEAT!$G$4,0)-IF('Cálculo interes'!B84-AEAT!$C$4&gt;=0,AEAT!$G$5,0)-IF('Cálculo interes'!B84-AEAT!$C$2&gt;=0,AEAT!$D$2,0)-IF('Cálculo interes'!B84-AEAT!$C$3&gt;=0,AEAT!$D$3,0)-IF('Cálculo interes'!B84-AEAT!$C$4&gt;=0,AEAT!$D$4,0)-IF('Cálculo interes'!B84-AEAT!$C$5&gt;=0,AEAT!$D$5,0)-IF('Cálculo interes'!B84-AEAT!$C$6&gt;=0,AEAT!$D$6,0)-IF('Cálculo interes'!B84-AEAT!$C$7&gt;=0,AEAT!$D$7,0)-IF('Cálculo interes'!B84-AEAT!$C$8&gt;=0,AEAT!$D$8,0)-IF('Cálculo interes'!B84-AEAT!$C$9&gt;=0,AEAT!$D$9,0)-IF('Cálculo interes'!B84-AEAT!$C$10&gt;=0,AEAT!$D$10,0)</f>
        <v>-32000</v>
      </c>
      <c r="B84" s="2">
        <f t="shared" si="2"/>
        <v>44734</v>
      </c>
      <c r="C84" s="3">
        <f t="array" ref="C84">+IF(A84&lt;=0,0,(A84-A83)*0.03*(INDEX(A84:$B$307,MATCH(TRUE,A84:$A$307&lt;=0,0),2)-B84)/365)</f>
        <v>0</v>
      </c>
      <c r="D84" s="3">
        <f t="shared" si="3"/>
        <v>457.8082191780822</v>
      </c>
      <c r="E84" s="2"/>
    </row>
    <row r="85" spans="1:5" x14ac:dyDescent="0.35">
      <c r="A85" s="3">
        <f>+SUM(Suministros!$D$2:D85)-IF('Cálculo interes'!B85-AEAT!$G$3&gt;=0,AEAT!$G$4,0)-IF('Cálculo interes'!B85-AEAT!$C$4&gt;=0,AEAT!$G$5,0)-IF('Cálculo interes'!B85-AEAT!$C$2&gt;=0,AEAT!$D$2,0)-IF('Cálculo interes'!B85-AEAT!$C$3&gt;=0,AEAT!$D$3,0)-IF('Cálculo interes'!B85-AEAT!$C$4&gt;=0,AEAT!$D$4,0)-IF('Cálculo interes'!B85-AEAT!$C$5&gt;=0,AEAT!$D$5,0)-IF('Cálculo interes'!B85-AEAT!$C$6&gt;=0,AEAT!$D$6,0)-IF('Cálculo interes'!B85-AEAT!$C$7&gt;=0,AEAT!$D$7,0)-IF('Cálculo interes'!B85-AEAT!$C$8&gt;=0,AEAT!$D$8,0)-IF('Cálculo interes'!B85-AEAT!$C$9&gt;=0,AEAT!$D$9,0)-IF('Cálculo interes'!B85-AEAT!$C$10&gt;=0,AEAT!$D$10,0)</f>
        <v>-22000</v>
      </c>
      <c r="B85" s="2">
        <f t="shared" si="2"/>
        <v>44735</v>
      </c>
      <c r="C85" s="3">
        <f t="array" ref="C85">+IF(A85&lt;=0,0,(A85-A84)*0.03*(INDEX(A85:$B$307,MATCH(TRUE,A85:$A$307&lt;=0,0),2)-B85)/365)</f>
        <v>0</v>
      </c>
      <c r="D85" s="3">
        <f t="shared" si="3"/>
        <v>457.8082191780822</v>
      </c>
      <c r="E85" s="2"/>
    </row>
    <row r="86" spans="1:5" x14ac:dyDescent="0.35">
      <c r="A86" s="3">
        <f>+SUM(Suministros!$D$2:D86)-IF('Cálculo interes'!B86-AEAT!$G$3&gt;=0,AEAT!$G$4,0)-IF('Cálculo interes'!B86-AEAT!$C$4&gt;=0,AEAT!$G$5,0)-IF('Cálculo interes'!B86-AEAT!$C$2&gt;=0,AEAT!$D$2,0)-IF('Cálculo interes'!B86-AEAT!$C$3&gt;=0,AEAT!$D$3,0)-IF('Cálculo interes'!B86-AEAT!$C$4&gt;=0,AEAT!$D$4,0)-IF('Cálculo interes'!B86-AEAT!$C$5&gt;=0,AEAT!$D$5,0)-IF('Cálculo interes'!B86-AEAT!$C$6&gt;=0,AEAT!$D$6,0)-IF('Cálculo interes'!B86-AEAT!$C$7&gt;=0,AEAT!$D$7,0)-IF('Cálculo interes'!B86-AEAT!$C$8&gt;=0,AEAT!$D$8,0)-IF('Cálculo interes'!B86-AEAT!$C$9&gt;=0,AEAT!$D$9,0)-IF('Cálculo interes'!B86-AEAT!$C$10&gt;=0,AEAT!$D$10,0)</f>
        <v>-12000</v>
      </c>
      <c r="B86" s="2">
        <f t="shared" si="2"/>
        <v>44736</v>
      </c>
      <c r="C86" s="3">
        <f t="array" ref="C86">+IF(A86&lt;=0,0,(A86-A85)*0.03*(INDEX(A86:$B$307,MATCH(TRUE,A86:$A$307&lt;=0,0),2)-B86)/365)</f>
        <v>0</v>
      </c>
      <c r="D86" s="3">
        <f t="shared" si="3"/>
        <v>457.8082191780822</v>
      </c>
      <c r="E86" s="2"/>
    </row>
    <row r="87" spans="1:5" x14ac:dyDescent="0.35">
      <c r="A87" s="3">
        <f>+SUM(Suministros!$D$2:D87)-IF('Cálculo interes'!B87-AEAT!$G$3&gt;=0,AEAT!$G$4,0)-IF('Cálculo interes'!B87-AEAT!$C$4&gt;=0,AEAT!$G$5,0)-IF('Cálculo interes'!B87-AEAT!$C$2&gt;=0,AEAT!$D$2,0)-IF('Cálculo interes'!B87-AEAT!$C$3&gt;=0,AEAT!$D$3,0)-IF('Cálculo interes'!B87-AEAT!$C$4&gt;=0,AEAT!$D$4,0)-IF('Cálculo interes'!B87-AEAT!$C$5&gt;=0,AEAT!$D$5,0)-IF('Cálculo interes'!B87-AEAT!$C$6&gt;=0,AEAT!$D$6,0)-IF('Cálculo interes'!B87-AEAT!$C$7&gt;=0,AEAT!$D$7,0)-IF('Cálculo interes'!B87-AEAT!$C$8&gt;=0,AEAT!$D$8,0)-IF('Cálculo interes'!B87-AEAT!$C$9&gt;=0,AEAT!$D$9,0)-IF('Cálculo interes'!B87-AEAT!$C$10&gt;=0,AEAT!$D$10,0)</f>
        <v>-2000</v>
      </c>
      <c r="B87" s="2">
        <f t="shared" si="2"/>
        <v>44737</v>
      </c>
      <c r="C87" s="3">
        <f t="array" ref="C87">+IF(A87&lt;=0,0,(A87-A86)*0.03*(INDEX(A87:$B$307,MATCH(TRUE,A87:$A$307&lt;=0,0),2)-B87)/365)</f>
        <v>0</v>
      </c>
      <c r="D87" s="3">
        <f t="shared" si="3"/>
        <v>457.8082191780822</v>
      </c>
      <c r="E87" s="2"/>
    </row>
    <row r="88" spans="1:5" x14ac:dyDescent="0.35">
      <c r="A88" s="3">
        <f>+SUM(Suministros!$D$2:D88)-IF('Cálculo interes'!B88-AEAT!$G$3&gt;=0,AEAT!$G$4,0)-IF('Cálculo interes'!B88-AEAT!$C$4&gt;=0,AEAT!$G$5,0)-IF('Cálculo interes'!B88-AEAT!$C$2&gt;=0,AEAT!$D$2,0)-IF('Cálculo interes'!B88-AEAT!$C$3&gt;=0,AEAT!$D$3,0)-IF('Cálculo interes'!B88-AEAT!$C$4&gt;=0,AEAT!$D$4,0)-IF('Cálculo interes'!B88-AEAT!$C$5&gt;=0,AEAT!$D$5,0)-IF('Cálculo interes'!B88-AEAT!$C$6&gt;=0,AEAT!$D$6,0)-IF('Cálculo interes'!B88-AEAT!$C$7&gt;=0,AEAT!$D$7,0)-IF('Cálculo interes'!B88-AEAT!$C$8&gt;=0,AEAT!$D$8,0)-IF('Cálculo interes'!B88-AEAT!$C$9&gt;=0,AEAT!$D$9,0)-IF('Cálculo interes'!B88-AEAT!$C$10&gt;=0,AEAT!$D$10,0)</f>
        <v>8000</v>
      </c>
      <c r="B88" s="2">
        <f t="shared" si="2"/>
        <v>44738</v>
      </c>
      <c r="C88" s="3">
        <f t="array" ref="C88">+IF(A88&lt;=0,0,(A88-A87)*0.03*(INDEX(A88:$B$307,MATCH(TRUE,A88:$A$307&lt;=0,0),2)-B88)/365)</f>
        <v>15.616438356164384</v>
      </c>
      <c r="D88" s="3">
        <f t="shared" si="3"/>
        <v>473.42465753424659</v>
      </c>
      <c r="E88" s="2"/>
    </row>
    <row r="89" spans="1:5" x14ac:dyDescent="0.35">
      <c r="A89" s="3">
        <f>+SUM(Suministros!$D$2:D89)-IF('Cálculo interes'!B89-AEAT!$G$3&gt;=0,AEAT!$G$4,0)-IF('Cálculo interes'!B89-AEAT!$C$4&gt;=0,AEAT!$G$5,0)-IF('Cálculo interes'!B89-AEAT!$C$2&gt;=0,AEAT!$D$2,0)-IF('Cálculo interes'!B89-AEAT!$C$3&gt;=0,AEAT!$D$3,0)-IF('Cálculo interes'!B89-AEAT!$C$4&gt;=0,AEAT!$D$4,0)-IF('Cálculo interes'!B89-AEAT!$C$5&gt;=0,AEAT!$D$5,0)-IF('Cálculo interes'!B89-AEAT!$C$6&gt;=0,AEAT!$D$6,0)-IF('Cálculo interes'!B89-AEAT!$C$7&gt;=0,AEAT!$D$7,0)-IF('Cálculo interes'!B89-AEAT!$C$8&gt;=0,AEAT!$D$8,0)-IF('Cálculo interes'!B89-AEAT!$C$9&gt;=0,AEAT!$D$9,0)-IF('Cálculo interes'!B89-AEAT!$C$10&gt;=0,AEAT!$D$10,0)</f>
        <v>18000</v>
      </c>
      <c r="B89" s="2">
        <f t="shared" si="2"/>
        <v>44739</v>
      </c>
      <c r="C89" s="3">
        <f t="array" ref="C89">+IF(A89&lt;=0,0,(A89-A88)*0.03*(INDEX(A89:$B$307,MATCH(TRUE,A89:$A$307&lt;=0,0),2)-B89)/365)</f>
        <v>14.794520547945206</v>
      </c>
      <c r="D89" s="3">
        <f t="shared" si="3"/>
        <v>488.21917808219177</v>
      </c>
      <c r="E89" s="2"/>
    </row>
    <row r="90" spans="1:5" x14ac:dyDescent="0.35">
      <c r="A90" s="3">
        <f>+SUM(Suministros!$D$2:D90)-IF('Cálculo interes'!B90-AEAT!$G$3&gt;=0,AEAT!$G$4,0)-IF('Cálculo interes'!B90-AEAT!$C$4&gt;=0,AEAT!$G$5,0)-IF('Cálculo interes'!B90-AEAT!$C$2&gt;=0,AEAT!$D$2,0)-IF('Cálculo interes'!B90-AEAT!$C$3&gt;=0,AEAT!$D$3,0)-IF('Cálculo interes'!B90-AEAT!$C$4&gt;=0,AEAT!$D$4,0)-IF('Cálculo interes'!B90-AEAT!$C$5&gt;=0,AEAT!$D$5,0)-IF('Cálculo interes'!B90-AEAT!$C$6&gt;=0,AEAT!$D$6,0)-IF('Cálculo interes'!B90-AEAT!$C$7&gt;=0,AEAT!$D$7,0)-IF('Cálculo interes'!B90-AEAT!$C$8&gt;=0,AEAT!$D$8,0)-IF('Cálculo interes'!B90-AEAT!$C$9&gt;=0,AEAT!$D$9,0)-IF('Cálculo interes'!B90-AEAT!$C$10&gt;=0,AEAT!$D$10,0)</f>
        <v>28000</v>
      </c>
      <c r="B90" s="2">
        <f t="shared" si="2"/>
        <v>44740</v>
      </c>
      <c r="C90" s="3">
        <f t="array" ref="C90">+IF(A90&lt;=0,0,(A90-A89)*0.03*(INDEX(A90:$B$307,MATCH(TRUE,A90:$A$307&lt;=0,0),2)-B90)/365)</f>
        <v>13.972602739726028</v>
      </c>
      <c r="D90" s="3">
        <f t="shared" si="3"/>
        <v>502.1917808219178</v>
      </c>
      <c r="E90" s="2"/>
    </row>
    <row r="91" spans="1:5" x14ac:dyDescent="0.35">
      <c r="A91" s="3">
        <f>+SUM(Suministros!$D$2:D91)-IF('Cálculo interes'!B91-AEAT!$G$3&gt;=0,AEAT!$G$4,0)-IF('Cálculo interes'!B91-AEAT!$C$4&gt;=0,AEAT!$G$5,0)-IF('Cálculo interes'!B91-AEAT!$C$2&gt;=0,AEAT!$D$2,0)-IF('Cálculo interes'!B91-AEAT!$C$3&gt;=0,AEAT!$D$3,0)-IF('Cálculo interes'!B91-AEAT!$C$4&gt;=0,AEAT!$D$4,0)-IF('Cálculo interes'!B91-AEAT!$C$5&gt;=0,AEAT!$D$5,0)-IF('Cálculo interes'!B91-AEAT!$C$6&gt;=0,AEAT!$D$6,0)-IF('Cálculo interes'!B91-AEAT!$C$7&gt;=0,AEAT!$D$7,0)-IF('Cálculo interes'!B91-AEAT!$C$8&gt;=0,AEAT!$D$8,0)-IF('Cálculo interes'!B91-AEAT!$C$9&gt;=0,AEAT!$D$9,0)-IF('Cálculo interes'!B91-AEAT!$C$10&gt;=0,AEAT!$D$10,0)</f>
        <v>38000</v>
      </c>
      <c r="B91" s="2">
        <f t="shared" si="2"/>
        <v>44741</v>
      </c>
      <c r="C91" s="3">
        <f t="array" ref="C91">+IF(A91&lt;=0,0,(A91-A90)*0.03*(INDEX(A91:$B$307,MATCH(TRUE,A91:$A$307&lt;=0,0),2)-B91)/365)</f>
        <v>13.150684931506849</v>
      </c>
      <c r="D91" s="3">
        <f t="shared" si="3"/>
        <v>515.34246575342468</v>
      </c>
      <c r="E91" s="2"/>
    </row>
    <row r="92" spans="1:5" x14ac:dyDescent="0.35">
      <c r="A92" s="3">
        <f>+SUM(Suministros!$D$2:D92)-IF('Cálculo interes'!B92-AEAT!$G$3&gt;=0,AEAT!$G$4,0)-IF('Cálculo interes'!B92-AEAT!$C$4&gt;=0,AEAT!$G$5,0)-IF('Cálculo interes'!B92-AEAT!$C$2&gt;=0,AEAT!$D$2,0)-IF('Cálculo interes'!B92-AEAT!$C$3&gt;=0,AEAT!$D$3,0)-IF('Cálculo interes'!B92-AEAT!$C$4&gt;=0,AEAT!$D$4,0)-IF('Cálculo interes'!B92-AEAT!$C$5&gt;=0,AEAT!$D$5,0)-IF('Cálculo interes'!B92-AEAT!$C$6&gt;=0,AEAT!$D$6,0)-IF('Cálculo interes'!B92-AEAT!$C$7&gt;=0,AEAT!$D$7,0)-IF('Cálculo interes'!B92-AEAT!$C$8&gt;=0,AEAT!$D$8,0)-IF('Cálculo interes'!B92-AEAT!$C$9&gt;=0,AEAT!$D$9,0)-IF('Cálculo interes'!B92-AEAT!$C$10&gt;=0,AEAT!$D$10,0)</f>
        <v>48000</v>
      </c>
      <c r="B92" s="2">
        <f t="shared" si="2"/>
        <v>44742</v>
      </c>
      <c r="C92" s="3">
        <f t="array" ref="C92">+IF(A92&lt;=0,0,(A92-A91)*0.03*(INDEX(A92:$B$307,MATCH(TRUE,A92:$A$307&lt;=0,0),2)-B92)/365)</f>
        <v>12.328767123287671</v>
      </c>
      <c r="D92" s="3">
        <f t="shared" si="3"/>
        <v>527.67123287671234</v>
      </c>
      <c r="E92" s="2"/>
    </row>
    <row r="93" spans="1:5" x14ac:dyDescent="0.35">
      <c r="A93" s="3">
        <f>+SUM(Suministros!$D$2:D93)-IF('Cálculo interes'!B93-AEAT!$G$3&gt;=0,AEAT!$G$4,0)-IF('Cálculo interes'!B93-AEAT!$C$4&gt;=0,AEAT!$G$5,0)-IF('Cálculo interes'!B93-AEAT!$C$2&gt;=0,AEAT!$D$2,0)-IF('Cálculo interes'!B93-AEAT!$C$3&gt;=0,AEAT!$D$3,0)-IF('Cálculo interes'!B93-AEAT!$C$4&gt;=0,AEAT!$D$4,0)-IF('Cálculo interes'!B93-AEAT!$C$5&gt;=0,AEAT!$D$5,0)-IF('Cálculo interes'!B93-AEAT!$C$6&gt;=0,AEAT!$D$6,0)-IF('Cálculo interes'!B93-AEAT!$C$7&gt;=0,AEAT!$D$7,0)-IF('Cálculo interes'!B93-AEAT!$C$8&gt;=0,AEAT!$D$8,0)-IF('Cálculo interes'!B93-AEAT!$C$9&gt;=0,AEAT!$D$9,0)-IF('Cálculo interes'!B93-AEAT!$C$10&gt;=0,AEAT!$D$10,0)</f>
        <v>58000</v>
      </c>
      <c r="B93" s="2">
        <f t="shared" si="2"/>
        <v>44743</v>
      </c>
      <c r="C93" s="3">
        <f t="array" ref="C93">+IF(A93&lt;=0,0,(A93-A92)*0.03*(INDEX(A93:$B$307,MATCH(TRUE,A93:$A$307&lt;=0,0),2)-B93)/365)</f>
        <v>11.506849315068493</v>
      </c>
      <c r="D93" s="3">
        <f t="shared" si="3"/>
        <v>539.17808219178085</v>
      </c>
      <c r="E93" s="2"/>
    </row>
    <row r="94" spans="1:5" x14ac:dyDescent="0.35">
      <c r="A94" s="3">
        <f>+SUM(Suministros!$D$2:D94)-IF('Cálculo interes'!B94-AEAT!$G$3&gt;=0,AEAT!$G$4,0)-IF('Cálculo interes'!B94-AEAT!$C$4&gt;=0,AEAT!$G$5,0)-IF('Cálculo interes'!B94-AEAT!$C$2&gt;=0,AEAT!$D$2,0)-IF('Cálculo interes'!B94-AEAT!$C$3&gt;=0,AEAT!$D$3,0)-IF('Cálculo interes'!B94-AEAT!$C$4&gt;=0,AEAT!$D$4,0)-IF('Cálculo interes'!B94-AEAT!$C$5&gt;=0,AEAT!$D$5,0)-IF('Cálculo interes'!B94-AEAT!$C$6&gt;=0,AEAT!$D$6,0)-IF('Cálculo interes'!B94-AEAT!$C$7&gt;=0,AEAT!$D$7,0)-IF('Cálculo interes'!B94-AEAT!$C$8&gt;=0,AEAT!$D$8,0)-IF('Cálculo interes'!B94-AEAT!$C$9&gt;=0,AEAT!$D$9,0)-IF('Cálculo interes'!B94-AEAT!$C$10&gt;=0,AEAT!$D$10,0)</f>
        <v>68000</v>
      </c>
      <c r="B94" s="2">
        <f t="shared" si="2"/>
        <v>44744</v>
      </c>
      <c r="C94" s="3">
        <f t="array" ref="C94">+IF(A94&lt;=0,0,(A94-A93)*0.03*(INDEX(A94:$B$307,MATCH(TRUE,A94:$A$307&lt;=0,0),2)-B94)/365)</f>
        <v>10.684931506849315</v>
      </c>
      <c r="D94" s="3">
        <f t="shared" si="3"/>
        <v>549.8630136986302</v>
      </c>
      <c r="E94" s="2"/>
    </row>
    <row r="95" spans="1:5" x14ac:dyDescent="0.35">
      <c r="A95" s="3">
        <f>+SUM(Suministros!$D$2:D95)-IF('Cálculo interes'!B95-AEAT!$G$3&gt;=0,AEAT!$G$4,0)-IF('Cálculo interes'!B95-AEAT!$C$4&gt;=0,AEAT!$G$5,0)-IF('Cálculo interes'!B95-AEAT!$C$2&gt;=0,AEAT!$D$2,0)-IF('Cálculo interes'!B95-AEAT!$C$3&gt;=0,AEAT!$D$3,0)-IF('Cálculo interes'!B95-AEAT!$C$4&gt;=0,AEAT!$D$4,0)-IF('Cálculo interes'!B95-AEAT!$C$5&gt;=0,AEAT!$D$5,0)-IF('Cálculo interes'!B95-AEAT!$C$6&gt;=0,AEAT!$D$6,0)-IF('Cálculo interes'!B95-AEAT!$C$7&gt;=0,AEAT!$D$7,0)-IF('Cálculo interes'!B95-AEAT!$C$8&gt;=0,AEAT!$D$8,0)-IF('Cálculo interes'!B95-AEAT!$C$9&gt;=0,AEAT!$D$9,0)-IF('Cálculo interes'!B95-AEAT!$C$10&gt;=0,AEAT!$D$10,0)</f>
        <v>78000</v>
      </c>
      <c r="B95" s="2">
        <f t="shared" si="2"/>
        <v>44745</v>
      </c>
      <c r="C95" s="3">
        <f t="array" ref="C95">+IF(A95&lt;=0,0,(A95-A94)*0.03*(INDEX(A95:$B$307,MATCH(TRUE,A95:$A$307&lt;=0,0),2)-B95)/365)</f>
        <v>9.8630136986301373</v>
      </c>
      <c r="D95" s="3">
        <f t="shared" si="3"/>
        <v>559.72602739726028</v>
      </c>
      <c r="E95" s="2"/>
    </row>
    <row r="96" spans="1:5" x14ac:dyDescent="0.35">
      <c r="A96" s="3">
        <f>+SUM(Suministros!$D$2:D96)-IF('Cálculo interes'!B96-AEAT!$G$3&gt;=0,AEAT!$G$4,0)-IF('Cálculo interes'!B96-AEAT!$C$4&gt;=0,AEAT!$G$5,0)-IF('Cálculo interes'!B96-AEAT!$C$2&gt;=0,AEAT!$D$2,0)-IF('Cálculo interes'!B96-AEAT!$C$3&gt;=0,AEAT!$D$3,0)-IF('Cálculo interes'!B96-AEAT!$C$4&gt;=0,AEAT!$D$4,0)-IF('Cálculo interes'!B96-AEAT!$C$5&gt;=0,AEAT!$D$5,0)-IF('Cálculo interes'!B96-AEAT!$C$6&gt;=0,AEAT!$D$6,0)-IF('Cálculo interes'!B96-AEAT!$C$7&gt;=0,AEAT!$D$7,0)-IF('Cálculo interes'!B96-AEAT!$C$8&gt;=0,AEAT!$D$8,0)-IF('Cálculo interes'!B96-AEAT!$C$9&gt;=0,AEAT!$D$9,0)-IF('Cálculo interes'!B96-AEAT!$C$10&gt;=0,AEAT!$D$10,0)</f>
        <v>88000</v>
      </c>
      <c r="B96" s="2">
        <f t="shared" si="2"/>
        <v>44746</v>
      </c>
      <c r="C96" s="3">
        <f t="array" ref="C96">+IF(A96&lt;=0,0,(A96-A95)*0.03*(INDEX(A96:$B$307,MATCH(TRUE,A96:$A$307&lt;=0,0),2)-B96)/365)</f>
        <v>9.0410958904109595</v>
      </c>
      <c r="D96" s="3">
        <f t="shared" si="3"/>
        <v>568.76712328767121</v>
      </c>
      <c r="E96" s="2"/>
    </row>
    <row r="97" spans="1:5" x14ac:dyDescent="0.35">
      <c r="A97" s="3">
        <f>+SUM(Suministros!$D$2:D97)-IF('Cálculo interes'!B97-AEAT!$G$3&gt;=0,AEAT!$G$4,0)-IF('Cálculo interes'!B97-AEAT!$C$4&gt;=0,AEAT!$G$5,0)-IF('Cálculo interes'!B97-AEAT!$C$2&gt;=0,AEAT!$D$2,0)-IF('Cálculo interes'!B97-AEAT!$C$3&gt;=0,AEAT!$D$3,0)-IF('Cálculo interes'!B97-AEAT!$C$4&gt;=0,AEAT!$D$4,0)-IF('Cálculo interes'!B97-AEAT!$C$5&gt;=0,AEAT!$D$5,0)-IF('Cálculo interes'!B97-AEAT!$C$6&gt;=0,AEAT!$D$6,0)-IF('Cálculo interes'!B97-AEAT!$C$7&gt;=0,AEAT!$D$7,0)-IF('Cálculo interes'!B97-AEAT!$C$8&gt;=0,AEAT!$D$8,0)-IF('Cálculo interes'!B97-AEAT!$C$9&gt;=0,AEAT!$D$9,0)-IF('Cálculo interes'!B97-AEAT!$C$10&gt;=0,AEAT!$D$10,0)</f>
        <v>98000</v>
      </c>
      <c r="B97" s="2">
        <f t="shared" si="2"/>
        <v>44747</v>
      </c>
      <c r="C97" s="3">
        <f t="array" ref="C97">+IF(A97&lt;=0,0,(A97-A96)*0.03*(INDEX(A97:$B$307,MATCH(TRUE,A97:$A$307&lt;=0,0),2)-B97)/365)</f>
        <v>8.2191780821917817</v>
      </c>
      <c r="D97" s="3">
        <f t="shared" si="3"/>
        <v>576.98630136986299</v>
      </c>
      <c r="E97" s="2"/>
    </row>
    <row r="98" spans="1:5" x14ac:dyDescent="0.35">
      <c r="A98" s="3">
        <f>+SUM(Suministros!$D$2:D98)-IF('Cálculo interes'!B98-AEAT!$G$3&gt;=0,AEAT!$G$4,0)-IF('Cálculo interes'!B98-AEAT!$C$4&gt;=0,AEAT!$G$5,0)-IF('Cálculo interes'!B98-AEAT!$C$2&gt;=0,AEAT!$D$2,0)-IF('Cálculo interes'!B98-AEAT!$C$3&gt;=0,AEAT!$D$3,0)-IF('Cálculo interes'!B98-AEAT!$C$4&gt;=0,AEAT!$D$4,0)-IF('Cálculo interes'!B98-AEAT!$C$5&gt;=0,AEAT!$D$5,0)-IF('Cálculo interes'!B98-AEAT!$C$6&gt;=0,AEAT!$D$6,0)-IF('Cálculo interes'!B98-AEAT!$C$7&gt;=0,AEAT!$D$7,0)-IF('Cálculo interes'!B98-AEAT!$C$8&gt;=0,AEAT!$D$8,0)-IF('Cálculo interes'!B98-AEAT!$C$9&gt;=0,AEAT!$D$9,0)-IF('Cálculo interes'!B98-AEAT!$C$10&gt;=0,AEAT!$D$10,0)</f>
        <v>108000</v>
      </c>
      <c r="B98" s="2">
        <f t="shared" si="2"/>
        <v>44748</v>
      </c>
      <c r="C98" s="3">
        <f t="array" ref="C98">+IF(A98&lt;=0,0,(A98-A97)*0.03*(INDEX(A98:$B$307,MATCH(TRUE,A98:$A$307&lt;=0,0),2)-B98)/365)</f>
        <v>7.397260273972603</v>
      </c>
      <c r="D98" s="3">
        <f t="shared" si="3"/>
        <v>584.38356164383561</v>
      </c>
      <c r="E98" s="2"/>
    </row>
    <row r="99" spans="1:5" x14ac:dyDescent="0.35">
      <c r="A99" s="3">
        <f>+SUM(Suministros!$D$2:D99)-IF('Cálculo interes'!B99-AEAT!$G$3&gt;=0,AEAT!$G$4,0)-IF('Cálculo interes'!B99-AEAT!$C$4&gt;=0,AEAT!$G$5,0)-IF('Cálculo interes'!B99-AEAT!$C$2&gt;=0,AEAT!$D$2,0)-IF('Cálculo interes'!B99-AEAT!$C$3&gt;=0,AEAT!$D$3,0)-IF('Cálculo interes'!B99-AEAT!$C$4&gt;=0,AEAT!$D$4,0)-IF('Cálculo interes'!B99-AEAT!$C$5&gt;=0,AEAT!$D$5,0)-IF('Cálculo interes'!B99-AEAT!$C$6&gt;=0,AEAT!$D$6,0)-IF('Cálculo interes'!B99-AEAT!$C$7&gt;=0,AEAT!$D$7,0)-IF('Cálculo interes'!B99-AEAT!$C$8&gt;=0,AEAT!$D$8,0)-IF('Cálculo interes'!B99-AEAT!$C$9&gt;=0,AEAT!$D$9,0)-IF('Cálculo interes'!B99-AEAT!$C$10&gt;=0,AEAT!$D$10,0)</f>
        <v>118000</v>
      </c>
      <c r="B99" s="2">
        <f t="shared" si="2"/>
        <v>44749</v>
      </c>
      <c r="C99" s="3">
        <f t="array" ref="C99">+IF(A99&lt;=0,0,(A99-A98)*0.03*(INDEX(A99:$B$307,MATCH(TRUE,A99:$A$307&lt;=0,0),2)-B99)/365)</f>
        <v>6.5753424657534243</v>
      </c>
      <c r="D99" s="3">
        <f t="shared" si="3"/>
        <v>590.95890410958907</v>
      </c>
      <c r="E99" s="2"/>
    </row>
    <row r="100" spans="1:5" x14ac:dyDescent="0.35">
      <c r="A100" s="3">
        <f>+SUM(Suministros!$D$2:D100)-IF('Cálculo interes'!B100-AEAT!$G$3&gt;=0,AEAT!$G$4,0)-IF('Cálculo interes'!B100-AEAT!$C$4&gt;=0,AEAT!$G$5,0)-IF('Cálculo interes'!B100-AEAT!$C$2&gt;=0,AEAT!$D$2,0)-IF('Cálculo interes'!B100-AEAT!$C$3&gt;=0,AEAT!$D$3,0)-IF('Cálculo interes'!B100-AEAT!$C$4&gt;=0,AEAT!$D$4,0)-IF('Cálculo interes'!B100-AEAT!$C$5&gt;=0,AEAT!$D$5,0)-IF('Cálculo interes'!B100-AEAT!$C$6&gt;=0,AEAT!$D$6,0)-IF('Cálculo interes'!B100-AEAT!$C$7&gt;=0,AEAT!$D$7,0)-IF('Cálculo interes'!B100-AEAT!$C$8&gt;=0,AEAT!$D$8,0)-IF('Cálculo interes'!B100-AEAT!$C$9&gt;=0,AEAT!$D$9,0)-IF('Cálculo interes'!B100-AEAT!$C$10&gt;=0,AEAT!$D$10,0)</f>
        <v>128000</v>
      </c>
      <c r="B100" s="2">
        <f t="shared" si="2"/>
        <v>44750</v>
      </c>
      <c r="C100" s="3">
        <f t="array" ref="C100">+IF(A100&lt;=0,0,(A100-A99)*0.03*(INDEX(A100:$B$307,MATCH(TRUE,A100:$A$307&lt;=0,0),2)-B100)/365)</f>
        <v>5.7534246575342465</v>
      </c>
      <c r="D100" s="3">
        <f t="shared" si="3"/>
        <v>596.71232876712327</v>
      </c>
      <c r="E100" s="2"/>
    </row>
    <row r="101" spans="1:5" x14ac:dyDescent="0.35">
      <c r="A101" s="3">
        <f>+SUM(Suministros!$D$2:D101)-IF('Cálculo interes'!B101-AEAT!$G$3&gt;=0,AEAT!$G$4,0)-IF('Cálculo interes'!B101-AEAT!$C$4&gt;=0,AEAT!$G$5,0)-IF('Cálculo interes'!B101-AEAT!$C$2&gt;=0,AEAT!$D$2,0)-IF('Cálculo interes'!B101-AEAT!$C$3&gt;=0,AEAT!$D$3,0)-IF('Cálculo interes'!B101-AEAT!$C$4&gt;=0,AEAT!$D$4,0)-IF('Cálculo interes'!B101-AEAT!$C$5&gt;=0,AEAT!$D$5,0)-IF('Cálculo interes'!B101-AEAT!$C$6&gt;=0,AEAT!$D$6,0)-IF('Cálculo interes'!B101-AEAT!$C$7&gt;=0,AEAT!$D$7,0)-IF('Cálculo interes'!B101-AEAT!$C$8&gt;=0,AEAT!$D$8,0)-IF('Cálculo interes'!B101-AEAT!$C$9&gt;=0,AEAT!$D$9,0)-IF('Cálculo interes'!B101-AEAT!$C$10&gt;=0,AEAT!$D$10,0)</f>
        <v>138000</v>
      </c>
      <c r="B101" s="2">
        <f t="shared" si="2"/>
        <v>44751</v>
      </c>
      <c r="C101" s="3">
        <f t="array" ref="C101">+IF(A101&lt;=0,0,(A101-A100)*0.03*(INDEX(A101:$B$307,MATCH(TRUE,A101:$A$307&lt;=0,0),2)-B101)/365)</f>
        <v>4.9315068493150687</v>
      </c>
      <c r="D101" s="3">
        <f t="shared" si="3"/>
        <v>601.64383561643831</v>
      </c>
      <c r="E101" s="2"/>
    </row>
    <row r="102" spans="1:5" x14ac:dyDescent="0.35">
      <c r="A102" s="3">
        <f>+SUM(Suministros!$D$2:D102)-IF('Cálculo interes'!B102-AEAT!$G$3&gt;=0,AEAT!$G$4,0)-IF('Cálculo interes'!B102-AEAT!$C$4&gt;=0,AEAT!$G$5,0)-IF('Cálculo interes'!B102-AEAT!$C$2&gt;=0,AEAT!$D$2,0)-IF('Cálculo interes'!B102-AEAT!$C$3&gt;=0,AEAT!$D$3,0)-IF('Cálculo interes'!B102-AEAT!$C$4&gt;=0,AEAT!$D$4,0)-IF('Cálculo interes'!B102-AEAT!$C$5&gt;=0,AEAT!$D$5,0)-IF('Cálculo interes'!B102-AEAT!$C$6&gt;=0,AEAT!$D$6,0)-IF('Cálculo interes'!B102-AEAT!$C$7&gt;=0,AEAT!$D$7,0)-IF('Cálculo interes'!B102-AEAT!$C$8&gt;=0,AEAT!$D$8,0)-IF('Cálculo interes'!B102-AEAT!$C$9&gt;=0,AEAT!$D$9,0)-IF('Cálculo interes'!B102-AEAT!$C$10&gt;=0,AEAT!$D$10,0)</f>
        <v>148000</v>
      </c>
      <c r="B102" s="2">
        <f t="shared" si="2"/>
        <v>44752</v>
      </c>
      <c r="C102" s="3">
        <f t="array" ref="C102">+IF(A102&lt;=0,0,(A102-A101)*0.03*(INDEX(A102:$B$307,MATCH(TRUE,A102:$A$307&lt;=0,0),2)-B102)/365)</f>
        <v>4.1095890410958908</v>
      </c>
      <c r="D102" s="3">
        <f t="shared" si="3"/>
        <v>605.7534246575342</v>
      </c>
      <c r="E102" s="2"/>
    </row>
    <row r="103" spans="1:5" x14ac:dyDescent="0.35">
      <c r="A103" s="3">
        <f>+SUM(Suministros!$D$2:D103)-IF('Cálculo interes'!B103-AEAT!$G$3&gt;=0,AEAT!$G$4,0)-IF('Cálculo interes'!B103-AEAT!$C$4&gt;=0,AEAT!$G$5,0)-IF('Cálculo interes'!B103-AEAT!$C$2&gt;=0,AEAT!$D$2,0)-IF('Cálculo interes'!B103-AEAT!$C$3&gt;=0,AEAT!$D$3,0)-IF('Cálculo interes'!B103-AEAT!$C$4&gt;=0,AEAT!$D$4,0)-IF('Cálculo interes'!B103-AEAT!$C$5&gt;=0,AEAT!$D$5,0)-IF('Cálculo interes'!B103-AEAT!$C$6&gt;=0,AEAT!$D$6,0)-IF('Cálculo interes'!B103-AEAT!$C$7&gt;=0,AEAT!$D$7,0)-IF('Cálculo interes'!B103-AEAT!$C$8&gt;=0,AEAT!$D$8,0)-IF('Cálculo interes'!B103-AEAT!$C$9&gt;=0,AEAT!$D$9,0)-IF('Cálculo interes'!B103-AEAT!$C$10&gt;=0,AEAT!$D$10,0)</f>
        <v>158000</v>
      </c>
      <c r="B103" s="2">
        <f t="shared" si="2"/>
        <v>44753</v>
      </c>
      <c r="C103" s="3">
        <f t="array" ref="C103">+IF(A103&lt;=0,0,(A103-A102)*0.03*(INDEX(A103:$B$307,MATCH(TRUE,A103:$A$307&lt;=0,0),2)-B103)/365)</f>
        <v>3.2876712328767121</v>
      </c>
      <c r="D103" s="3">
        <f t="shared" si="3"/>
        <v>609.04109589041093</v>
      </c>
      <c r="E103" s="2"/>
    </row>
    <row r="104" spans="1:5" x14ac:dyDescent="0.35">
      <c r="A104" s="3">
        <f>+SUM(Suministros!$D$2:D104)-IF('Cálculo interes'!B104-AEAT!$G$3&gt;=0,AEAT!$G$4,0)-IF('Cálculo interes'!B104-AEAT!$C$4&gt;=0,AEAT!$G$5,0)-IF('Cálculo interes'!B104-AEAT!$C$2&gt;=0,AEAT!$D$2,0)-IF('Cálculo interes'!B104-AEAT!$C$3&gt;=0,AEAT!$D$3,0)-IF('Cálculo interes'!B104-AEAT!$C$4&gt;=0,AEAT!$D$4,0)-IF('Cálculo interes'!B104-AEAT!$C$5&gt;=0,AEAT!$D$5,0)-IF('Cálculo interes'!B104-AEAT!$C$6&gt;=0,AEAT!$D$6,0)-IF('Cálculo interes'!B104-AEAT!$C$7&gt;=0,AEAT!$D$7,0)-IF('Cálculo interes'!B104-AEAT!$C$8&gt;=0,AEAT!$D$8,0)-IF('Cálculo interes'!B104-AEAT!$C$9&gt;=0,AEAT!$D$9,0)-IF('Cálculo interes'!B104-AEAT!$C$10&gt;=0,AEAT!$D$10,0)</f>
        <v>168000</v>
      </c>
      <c r="B104" s="2">
        <f t="shared" si="2"/>
        <v>44754</v>
      </c>
      <c r="C104" s="3">
        <f t="array" ref="C104">+IF(A104&lt;=0,0,(A104-A103)*0.03*(INDEX(A104:$B$307,MATCH(TRUE,A104:$A$307&lt;=0,0),2)-B104)/365)</f>
        <v>2.4657534246575343</v>
      </c>
      <c r="D104" s="3">
        <f t="shared" si="3"/>
        <v>611.50684931506851</v>
      </c>
      <c r="E104" s="2"/>
    </row>
    <row r="105" spans="1:5" x14ac:dyDescent="0.35">
      <c r="A105" s="3">
        <f>+SUM(Suministros!$D$2:D105)-IF('Cálculo interes'!B105-AEAT!$G$3&gt;=0,AEAT!$G$4,0)-IF('Cálculo interes'!B105-AEAT!$C$4&gt;=0,AEAT!$G$5,0)-IF('Cálculo interes'!B105-AEAT!$C$2&gt;=0,AEAT!$D$2,0)-IF('Cálculo interes'!B105-AEAT!$C$3&gt;=0,AEAT!$D$3,0)-IF('Cálculo interes'!B105-AEAT!$C$4&gt;=0,AEAT!$D$4,0)-IF('Cálculo interes'!B105-AEAT!$C$5&gt;=0,AEAT!$D$5,0)-IF('Cálculo interes'!B105-AEAT!$C$6&gt;=0,AEAT!$D$6,0)-IF('Cálculo interes'!B105-AEAT!$C$7&gt;=0,AEAT!$D$7,0)-IF('Cálculo interes'!B105-AEAT!$C$8&gt;=0,AEAT!$D$8,0)-IF('Cálculo interes'!B105-AEAT!$C$9&gt;=0,AEAT!$D$9,0)-IF('Cálculo interes'!B105-AEAT!$C$10&gt;=0,AEAT!$D$10,0)</f>
        <v>178000</v>
      </c>
      <c r="B105" s="2">
        <f t="shared" si="2"/>
        <v>44755</v>
      </c>
      <c r="C105" s="3">
        <f t="array" ref="C105">+IF(A105&lt;=0,0,(A105-A104)*0.03*(INDEX(A105:$B$307,MATCH(TRUE,A105:$A$307&lt;=0,0),2)-B105)/365)</f>
        <v>1.6438356164383561</v>
      </c>
      <c r="D105" s="3">
        <f t="shared" si="3"/>
        <v>613.15068493150682</v>
      </c>
      <c r="E105" s="2"/>
    </row>
    <row r="106" spans="1:5" x14ac:dyDescent="0.35">
      <c r="A106" s="3">
        <f>+SUM(Suministros!$D$2:D106)-IF('Cálculo interes'!B106-AEAT!$G$3&gt;=0,AEAT!$G$4,0)-IF('Cálculo interes'!B106-AEAT!$C$4&gt;=0,AEAT!$G$5,0)-IF('Cálculo interes'!B106-AEAT!$C$2&gt;=0,AEAT!$D$2,0)-IF('Cálculo interes'!B106-AEAT!$C$3&gt;=0,AEAT!$D$3,0)-IF('Cálculo interes'!B106-AEAT!$C$4&gt;=0,AEAT!$D$4,0)-IF('Cálculo interes'!B106-AEAT!$C$5&gt;=0,AEAT!$D$5,0)-IF('Cálculo interes'!B106-AEAT!$C$6&gt;=0,AEAT!$D$6,0)-IF('Cálculo interes'!B106-AEAT!$C$7&gt;=0,AEAT!$D$7,0)-IF('Cálculo interes'!B106-AEAT!$C$8&gt;=0,AEAT!$D$8,0)-IF('Cálculo interes'!B106-AEAT!$C$9&gt;=0,AEAT!$D$9,0)-IF('Cálculo interes'!B106-AEAT!$C$10&gt;=0,AEAT!$D$10,0)</f>
        <v>188000</v>
      </c>
      <c r="B106" s="2">
        <f t="shared" si="2"/>
        <v>44756</v>
      </c>
      <c r="C106" s="3">
        <f t="array" ref="C106">+IF(A106&lt;=0,0,(A106-A105)*0.03*(INDEX(A106:$B$307,MATCH(TRUE,A106:$A$307&lt;=0,0),2)-B106)/365)</f>
        <v>0.82191780821917804</v>
      </c>
      <c r="D106" s="3">
        <f t="shared" si="3"/>
        <v>613.97260273972597</v>
      </c>
      <c r="E106" s="2"/>
    </row>
    <row r="107" spans="1:5" x14ac:dyDescent="0.35">
      <c r="A107" s="3">
        <f>+SUM(Suministros!$D$2:D107)-IF('Cálculo interes'!B107-AEAT!$G$3&gt;=0,AEAT!$G$4,0)-IF('Cálculo interes'!B107-AEAT!$C$4&gt;=0,AEAT!$G$5,0)-IF('Cálculo interes'!B107-AEAT!$C$2&gt;=0,AEAT!$D$2,0)-IF('Cálculo interes'!B107-AEAT!$C$3&gt;=0,AEAT!$D$3,0)-IF('Cálculo interes'!B107-AEAT!$C$4&gt;=0,AEAT!$D$4,0)-IF('Cálculo interes'!B107-AEAT!$C$5&gt;=0,AEAT!$D$5,0)-IF('Cálculo interes'!B107-AEAT!$C$6&gt;=0,AEAT!$D$6,0)-IF('Cálculo interes'!B107-AEAT!$C$7&gt;=0,AEAT!$D$7,0)-IF('Cálculo interes'!B107-AEAT!$C$8&gt;=0,AEAT!$D$8,0)-IF('Cálculo interes'!B107-AEAT!$C$9&gt;=0,AEAT!$D$9,0)-IF('Cálculo interes'!B107-AEAT!$C$10&gt;=0,AEAT!$D$10,0)</f>
        <v>-120000</v>
      </c>
      <c r="B107" s="2">
        <f t="shared" si="2"/>
        <v>44757</v>
      </c>
      <c r="C107" s="3">
        <f t="array" ref="C107">+IF(A107&lt;=0,0,(A107-A106)*0.03*(INDEX(A107:$B$307,MATCH(TRUE,A107:$A$307&lt;=0,0),2)-B107)/365)</f>
        <v>0</v>
      </c>
      <c r="D107" s="3">
        <f t="shared" si="3"/>
        <v>613.97260273972597</v>
      </c>
      <c r="E107" s="2"/>
    </row>
    <row r="108" spans="1:5" x14ac:dyDescent="0.35">
      <c r="A108" s="3">
        <f>+SUM(Suministros!$D$2:D108)-IF('Cálculo interes'!B108-AEAT!$G$3&gt;=0,AEAT!$G$4,0)-IF('Cálculo interes'!B108-AEAT!$C$4&gt;=0,AEAT!$G$5,0)-IF('Cálculo interes'!B108-AEAT!$C$2&gt;=0,AEAT!$D$2,0)-IF('Cálculo interes'!B108-AEAT!$C$3&gt;=0,AEAT!$D$3,0)-IF('Cálculo interes'!B108-AEAT!$C$4&gt;=0,AEAT!$D$4,0)-IF('Cálculo interes'!B108-AEAT!$C$5&gt;=0,AEAT!$D$5,0)-IF('Cálculo interes'!B108-AEAT!$C$6&gt;=0,AEAT!$D$6,0)-IF('Cálculo interes'!B108-AEAT!$C$7&gt;=0,AEAT!$D$7,0)-IF('Cálculo interes'!B108-AEAT!$C$8&gt;=0,AEAT!$D$8,0)-IF('Cálculo interes'!B108-AEAT!$C$9&gt;=0,AEAT!$D$9,0)-IF('Cálculo interes'!B108-AEAT!$C$10&gt;=0,AEAT!$D$10,0)</f>
        <v>-110000</v>
      </c>
      <c r="B108" s="2">
        <f t="shared" si="2"/>
        <v>44758</v>
      </c>
      <c r="C108" s="3">
        <f t="array" ref="C108">+IF(A108&lt;=0,0,(A108-A107)*0.03*(INDEX(A108:$B$307,MATCH(TRUE,A108:$A$307&lt;=0,0),2)-B108)/365)</f>
        <v>0</v>
      </c>
      <c r="D108" s="3">
        <f t="shared" si="3"/>
        <v>613.97260273972597</v>
      </c>
      <c r="E108" s="2"/>
    </row>
    <row r="109" spans="1:5" x14ac:dyDescent="0.35">
      <c r="A109" s="3">
        <f>+SUM(Suministros!$D$2:D109)-IF('Cálculo interes'!B109-AEAT!$G$3&gt;=0,AEAT!$G$4,0)-IF('Cálculo interes'!B109-AEAT!$C$4&gt;=0,AEAT!$G$5,0)-IF('Cálculo interes'!B109-AEAT!$C$2&gt;=0,AEAT!$D$2,0)-IF('Cálculo interes'!B109-AEAT!$C$3&gt;=0,AEAT!$D$3,0)-IF('Cálculo interes'!B109-AEAT!$C$4&gt;=0,AEAT!$D$4,0)-IF('Cálculo interes'!B109-AEAT!$C$5&gt;=0,AEAT!$D$5,0)-IF('Cálculo interes'!B109-AEAT!$C$6&gt;=0,AEAT!$D$6,0)-IF('Cálculo interes'!B109-AEAT!$C$7&gt;=0,AEAT!$D$7,0)-IF('Cálculo interes'!B109-AEAT!$C$8&gt;=0,AEAT!$D$8,0)-IF('Cálculo interes'!B109-AEAT!$C$9&gt;=0,AEAT!$D$9,0)-IF('Cálculo interes'!B109-AEAT!$C$10&gt;=0,AEAT!$D$10,0)</f>
        <v>-100000</v>
      </c>
      <c r="B109" s="2">
        <f t="shared" si="2"/>
        <v>44759</v>
      </c>
      <c r="C109" s="3">
        <f t="array" ref="C109">+IF(A109&lt;=0,0,(A109-A108)*0.03*(INDEX(A109:$B$307,MATCH(TRUE,A109:$A$307&lt;=0,0),2)-B109)/365)</f>
        <v>0</v>
      </c>
      <c r="D109" s="3">
        <f t="shared" si="3"/>
        <v>613.97260273972597</v>
      </c>
      <c r="E109" s="2"/>
    </row>
    <row r="110" spans="1:5" x14ac:dyDescent="0.35">
      <c r="A110" s="3">
        <f>+SUM(Suministros!$D$2:D110)-IF('Cálculo interes'!B110-AEAT!$G$3&gt;=0,AEAT!$G$4,0)-IF('Cálculo interes'!B110-AEAT!$C$4&gt;=0,AEAT!$G$5,0)-IF('Cálculo interes'!B110-AEAT!$C$2&gt;=0,AEAT!$D$2,0)-IF('Cálculo interes'!B110-AEAT!$C$3&gt;=0,AEAT!$D$3,0)-IF('Cálculo interes'!B110-AEAT!$C$4&gt;=0,AEAT!$D$4,0)-IF('Cálculo interes'!B110-AEAT!$C$5&gt;=0,AEAT!$D$5,0)-IF('Cálculo interes'!B110-AEAT!$C$6&gt;=0,AEAT!$D$6,0)-IF('Cálculo interes'!B110-AEAT!$C$7&gt;=0,AEAT!$D$7,0)-IF('Cálculo interes'!B110-AEAT!$C$8&gt;=0,AEAT!$D$8,0)-IF('Cálculo interes'!B110-AEAT!$C$9&gt;=0,AEAT!$D$9,0)-IF('Cálculo interes'!B110-AEAT!$C$10&gt;=0,AEAT!$D$10,0)</f>
        <v>-90000</v>
      </c>
      <c r="B110" s="2">
        <f t="shared" si="2"/>
        <v>44760</v>
      </c>
      <c r="C110" s="3">
        <f t="array" ref="C110">+IF(A110&lt;=0,0,(A110-A109)*0.03*(INDEX(A110:$B$307,MATCH(TRUE,A110:$A$307&lt;=0,0),2)-B110)/365)</f>
        <v>0</v>
      </c>
      <c r="D110" s="3">
        <f t="shared" si="3"/>
        <v>613.97260273972597</v>
      </c>
      <c r="E110" s="2"/>
    </row>
    <row r="111" spans="1:5" x14ac:dyDescent="0.35">
      <c r="A111" s="3">
        <f>+SUM(Suministros!$D$2:D111)-IF('Cálculo interes'!B111-AEAT!$G$3&gt;=0,AEAT!$G$4,0)-IF('Cálculo interes'!B111-AEAT!$C$4&gt;=0,AEAT!$G$5,0)-IF('Cálculo interes'!B111-AEAT!$C$2&gt;=0,AEAT!$D$2,0)-IF('Cálculo interes'!B111-AEAT!$C$3&gt;=0,AEAT!$D$3,0)-IF('Cálculo interes'!B111-AEAT!$C$4&gt;=0,AEAT!$D$4,0)-IF('Cálculo interes'!B111-AEAT!$C$5&gt;=0,AEAT!$D$5,0)-IF('Cálculo interes'!B111-AEAT!$C$6&gt;=0,AEAT!$D$6,0)-IF('Cálculo interes'!B111-AEAT!$C$7&gt;=0,AEAT!$D$7,0)-IF('Cálculo interes'!B111-AEAT!$C$8&gt;=0,AEAT!$D$8,0)-IF('Cálculo interes'!B111-AEAT!$C$9&gt;=0,AEAT!$D$9,0)-IF('Cálculo interes'!B111-AEAT!$C$10&gt;=0,AEAT!$D$10,0)</f>
        <v>-80000</v>
      </c>
      <c r="B111" s="2">
        <f t="shared" si="2"/>
        <v>44761</v>
      </c>
      <c r="C111" s="3">
        <f t="array" ref="C111">+IF(A111&lt;=0,0,(A111-A110)*0.03*(INDEX(A111:$B$307,MATCH(TRUE,A111:$A$307&lt;=0,0),2)-B111)/365)</f>
        <v>0</v>
      </c>
      <c r="D111" s="3">
        <f t="shared" si="3"/>
        <v>613.97260273972597</v>
      </c>
      <c r="E111" s="2"/>
    </row>
    <row r="112" spans="1:5" x14ac:dyDescent="0.35">
      <c r="A112" s="3">
        <f>+SUM(Suministros!$D$2:D112)-IF('Cálculo interes'!B112-AEAT!$G$3&gt;=0,AEAT!$G$4,0)-IF('Cálculo interes'!B112-AEAT!$C$4&gt;=0,AEAT!$G$5,0)-IF('Cálculo interes'!B112-AEAT!$C$2&gt;=0,AEAT!$D$2,0)-IF('Cálculo interes'!B112-AEAT!$C$3&gt;=0,AEAT!$D$3,0)-IF('Cálculo interes'!B112-AEAT!$C$4&gt;=0,AEAT!$D$4,0)-IF('Cálculo interes'!B112-AEAT!$C$5&gt;=0,AEAT!$D$5,0)-IF('Cálculo interes'!B112-AEAT!$C$6&gt;=0,AEAT!$D$6,0)-IF('Cálculo interes'!B112-AEAT!$C$7&gt;=0,AEAT!$D$7,0)-IF('Cálculo interes'!B112-AEAT!$C$8&gt;=0,AEAT!$D$8,0)-IF('Cálculo interes'!B112-AEAT!$C$9&gt;=0,AEAT!$D$9,0)-IF('Cálculo interes'!B112-AEAT!$C$10&gt;=0,AEAT!$D$10,0)</f>
        <v>-70000</v>
      </c>
      <c r="B112" s="2">
        <f t="shared" si="2"/>
        <v>44762</v>
      </c>
      <c r="C112" s="3">
        <f t="array" ref="C112">+IF(A112&lt;=0,0,(A112-A111)*0.03*(INDEX(A112:$B$307,MATCH(TRUE,A112:$A$307&lt;=0,0),2)-B112)/365)</f>
        <v>0</v>
      </c>
      <c r="D112" s="3">
        <f t="shared" si="3"/>
        <v>613.97260273972597</v>
      </c>
      <c r="E112" s="2"/>
    </row>
    <row r="113" spans="1:5" x14ac:dyDescent="0.35">
      <c r="A113" s="3">
        <f>+SUM(Suministros!$D$2:D113)-IF('Cálculo interes'!B113-AEAT!$G$3&gt;=0,AEAT!$G$4,0)-IF('Cálculo interes'!B113-AEAT!$C$4&gt;=0,AEAT!$G$5,0)-IF('Cálculo interes'!B113-AEAT!$C$2&gt;=0,AEAT!$D$2,0)-IF('Cálculo interes'!B113-AEAT!$C$3&gt;=0,AEAT!$D$3,0)-IF('Cálculo interes'!B113-AEAT!$C$4&gt;=0,AEAT!$D$4,0)-IF('Cálculo interes'!B113-AEAT!$C$5&gt;=0,AEAT!$D$5,0)-IF('Cálculo interes'!B113-AEAT!$C$6&gt;=0,AEAT!$D$6,0)-IF('Cálculo interes'!B113-AEAT!$C$7&gt;=0,AEAT!$D$7,0)-IF('Cálculo interes'!B113-AEAT!$C$8&gt;=0,AEAT!$D$8,0)-IF('Cálculo interes'!B113-AEAT!$C$9&gt;=0,AEAT!$D$9,0)-IF('Cálculo interes'!B113-AEAT!$C$10&gt;=0,AEAT!$D$10,0)</f>
        <v>-60000</v>
      </c>
      <c r="B113" s="2">
        <f t="shared" si="2"/>
        <v>44763</v>
      </c>
      <c r="C113" s="3">
        <f t="array" ref="C113">+IF(A113&lt;=0,0,(A113-A112)*0.03*(INDEX(A113:$B$307,MATCH(TRUE,A113:$A$307&lt;=0,0),2)-B113)/365)</f>
        <v>0</v>
      </c>
      <c r="D113" s="3">
        <f t="shared" si="3"/>
        <v>613.97260273972597</v>
      </c>
      <c r="E113" s="2"/>
    </row>
    <row r="114" spans="1:5" x14ac:dyDescent="0.35">
      <c r="A114" s="3">
        <f>+SUM(Suministros!$D$2:D114)-IF('Cálculo interes'!B114-AEAT!$G$3&gt;=0,AEAT!$G$4,0)-IF('Cálculo interes'!B114-AEAT!$C$4&gt;=0,AEAT!$G$5,0)-IF('Cálculo interes'!B114-AEAT!$C$2&gt;=0,AEAT!$D$2,0)-IF('Cálculo interes'!B114-AEAT!$C$3&gt;=0,AEAT!$D$3,0)-IF('Cálculo interes'!B114-AEAT!$C$4&gt;=0,AEAT!$D$4,0)-IF('Cálculo interes'!B114-AEAT!$C$5&gt;=0,AEAT!$D$5,0)-IF('Cálculo interes'!B114-AEAT!$C$6&gt;=0,AEAT!$D$6,0)-IF('Cálculo interes'!B114-AEAT!$C$7&gt;=0,AEAT!$D$7,0)-IF('Cálculo interes'!B114-AEAT!$C$8&gt;=0,AEAT!$D$8,0)-IF('Cálculo interes'!B114-AEAT!$C$9&gt;=0,AEAT!$D$9,0)-IF('Cálculo interes'!B114-AEAT!$C$10&gt;=0,AEAT!$D$10,0)</f>
        <v>-50000</v>
      </c>
      <c r="B114" s="2">
        <f t="shared" si="2"/>
        <v>44764</v>
      </c>
      <c r="C114" s="3">
        <f t="array" ref="C114">+IF(A114&lt;=0,0,(A114-A113)*0.03*(INDEX(A114:$B$307,MATCH(TRUE,A114:$A$307&lt;=0,0),2)-B114)/365)</f>
        <v>0</v>
      </c>
      <c r="D114" s="3">
        <f t="shared" si="3"/>
        <v>613.97260273972597</v>
      </c>
      <c r="E114" s="2"/>
    </row>
    <row r="115" spans="1:5" x14ac:dyDescent="0.35">
      <c r="A115" s="3">
        <f>+SUM(Suministros!$D$2:D115)-IF('Cálculo interes'!B115-AEAT!$G$3&gt;=0,AEAT!$G$4,0)-IF('Cálculo interes'!B115-AEAT!$C$4&gt;=0,AEAT!$G$5,0)-IF('Cálculo interes'!B115-AEAT!$C$2&gt;=0,AEAT!$D$2,0)-IF('Cálculo interes'!B115-AEAT!$C$3&gt;=0,AEAT!$D$3,0)-IF('Cálculo interes'!B115-AEAT!$C$4&gt;=0,AEAT!$D$4,0)-IF('Cálculo interes'!B115-AEAT!$C$5&gt;=0,AEAT!$D$5,0)-IF('Cálculo interes'!B115-AEAT!$C$6&gt;=0,AEAT!$D$6,0)-IF('Cálculo interes'!B115-AEAT!$C$7&gt;=0,AEAT!$D$7,0)-IF('Cálculo interes'!B115-AEAT!$C$8&gt;=0,AEAT!$D$8,0)-IF('Cálculo interes'!B115-AEAT!$C$9&gt;=0,AEAT!$D$9,0)-IF('Cálculo interes'!B115-AEAT!$C$10&gt;=0,AEAT!$D$10,0)</f>
        <v>-40000</v>
      </c>
      <c r="B115" s="2">
        <f t="shared" si="2"/>
        <v>44765</v>
      </c>
      <c r="C115" s="3">
        <f t="array" ref="C115">+IF(A115&lt;=0,0,(A115-A114)*0.03*(INDEX(A115:$B$307,MATCH(TRUE,A115:$A$307&lt;=0,0),2)-B115)/365)</f>
        <v>0</v>
      </c>
      <c r="D115" s="3">
        <f t="shared" si="3"/>
        <v>613.97260273972597</v>
      </c>
      <c r="E115" s="2"/>
    </row>
    <row r="116" spans="1:5" x14ac:dyDescent="0.35">
      <c r="A116" s="3">
        <f>+SUM(Suministros!$D$2:D116)-IF('Cálculo interes'!B116-AEAT!$G$3&gt;=0,AEAT!$G$4,0)-IF('Cálculo interes'!B116-AEAT!$C$4&gt;=0,AEAT!$G$5,0)-IF('Cálculo interes'!B116-AEAT!$C$2&gt;=0,AEAT!$D$2,0)-IF('Cálculo interes'!B116-AEAT!$C$3&gt;=0,AEAT!$D$3,0)-IF('Cálculo interes'!B116-AEAT!$C$4&gt;=0,AEAT!$D$4,0)-IF('Cálculo interes'!B116-AEAT!$C$5&gt;=0,AEAT!$D$5,0)-IF('Cálculo interes'!B116-AEAT!$C$6&gt;=0,AEAT!$D$6,0)-IF('Cálculo interes'!B116-AEAT!$C$7&gt;=0,AEAT!$D$7,0)-IF('Cálculo interes'!B116-AEAT!$C$8&gt;=0,AEAT!$D$8,0)-IF('Cálculo interes'!B116-AEAT!$C$9&gt;=0,AEAT!$D$9,0)-IF('Cálculo interes'!B116-AEAT!$C$10&gt;=0,AEAT!$D$10,0)</f>
        <v>-30000</v>
      </c>
      <c r="B116" s="2">
        <f t="shared" si="2"/>
        <v>44766</v>
      </c>
      <c r="C116" s="3">
        <f t="array" ref="C116">+IF(A116&lt;=0,0,(A116-A115)*0.03*(INDEX(A116:$B$307,MATCH(TRUE,A116:$A$307&lt;=0,0),2)-B116)/365)</f>
        <v>0</v>
      </c>
      <c r="D116" s="3">
        <f t="shared" si="3"/>
        <v>613.97260273972597</v>
      </c>
      <c r="E116" s="2"/>
    </row>
    <row r="117" spans="1:5" x14ac:dyDescent="0.35">
      <c r="A117" s="3">
        <f>+SUM(Suministros!$D$2:D117)-IF('Cálculo interes'!B117-AEAT!$G$3&gt;=0,AEAT!$G$4,0)-IF('Cálculo interes'!B117-AEAT!$C$4&gt;=0,AEAT!$G$5,0)-IF('Cálculo interes'!B117-AEAT!$C$2&gt;=0,AEAT!$D$2,0)-IF('Cálculo interes'!B117-AEAT!$C$3&gt;=0,AEAT!$D$3,0)-IF('Cálculo interes'!B117-AEAT!$C$4&gt;=0,AEAT!$D$4,0)-IF('Cálculo interes'!B117-AEAT!$C$5&gt;=0,AEAT!$D$5,0)-IF('Cálculo interes'!B117-AEAT!$C$6&gt;=0,AEAT!$D$6,0)-IF('Cálculo interes'!B117-AEAT!$C$7&gt;=0,AEAT!$D$7,0)-IF('Cálculo interes'!B117-AEAT!$C$8&gt;=0,AEAT!$D$8,0)-IF('Cálculo interes'!B117-AEAT!$C$9&gt;=0,AEAT!$D$9,0)-IF('Cálculo interes'!B117-AEAT!$C$10&gt;=0,AEAT!$D$10,0)</f>
        <v>-20000</v>
      </c>
      <c r="B117" s="2">
        <f t="shared" si="2"/>
        <v>44767</v>
      </c>
      <c r="C117" s="3">
        <f t="array" ref="C117">+IF(A117&lt;=0,0,(A117-A116)*0.03*(INDEX(A117:$B$307,MATCH(TRUE,A117:$A$307&lt;=0,0),2)-B117)/365)</f>
        <v>0</v>
      </c>
      <c r="D117" s="3">
        <f t="shared" si="3"/>
        <v>613.97260273972597</v>
      </c>
      <c r="E117" s="2"/>
    </row>
    <row r="118" spans="1:5" x14ac:dyDescent="0.35">
      <c r="A118" s="3">
        <f>+SUM(Suministros!$D$2:D118)-IF('Cálculo interes'!B118-AEAT!$G$3&gt;=0,AEAT!$G$4,0)-IF('Cálculo interes'!B118-AEAT!$C$4&gt;=0,AEAT!$G$5,0)-IF('Cálculo interes'!B118-AEAT!$C$2&gt;=0,AEAT!$D$2,0)-IF('Cálculo interes'!B118-AEAT!$C$3&gt;=0,AEAT!$D$3,0)-IF('Cálculo interes'!B118-AEAT!$C$4&gt;=0,AEAT!$D$4,0)-IF('Cálculo interes'!B118-AEAT!$C$5&gt;=0,AEAT!$D$5,0)-IF('Cálculo interes'!B118-AEAT!$C$6&gt;=0,AEAT!$D$6,0)-IF('Cálculo interes'!B118-AEAT!$C$7&gt;=0,AEAT!$D$7,0)-IF('Cálculo interes'!B118-AEAT!$C$8&gt;=0,AEAT!$D$8,0)-IF('Cálculo interes'!B118-AEAT!$C$9&gt;=0,AEAT!$D$9,0)-IF('Cálculo interes'!B118-AEAT!$C$10&gt;=0,AEAT!$D$10,0)</f>
        <v>-10000</v>
      </c>
      <c r="B118" s="2">
        <f t="shared" si="2"/>
        <v>44768</v>
      </c>
      <c r="C118" s="3">
        <f t="array" ref="C118">+IF(A118&lt;=0,0,(A118-A117)*0.03*(INDEX(A118:$B$307,MATCH(TRUE,A118:$A$307&lt;=0,0),2)-B118)/365)</f>
        <v>0</v>
      </c>
      <c r="D118" s="3">
        <f t="shared" si="3"/>
        <v>613.97260273972597</v>
      </c>
      <c r="E118" s="2"/>
    </row>
    <row r="119" spans="1:5" x14ac:dyDescent="0.35">
      <c r="A119" s="3">
        <f>+SUM(Suministros!$D$2:D119)-IF('Cálculo interes'!B119-AEAT!$G$3&gt;=0,AEAT!$G$4,0)-IF('Cálculo interes'!B119-AEAT!$C$4&gt;=0,AEAT!$G$5,0)-IF('Cálculo interes'!B119-AEAT!$C$2&gt;=0,AEAT!$D$2,0)-IF('Cálculo interes'!B119-AEAT!$C$3&gt;=0,AEAT!$D$3,0)-IF('Cálculo interes'!B119-AEAT!$C$4&gt;=0,AEAT!$D$4,0)-IF('Cálculo interes'!B119-AEAT!$C$5&gt;=0,AEAT!$D$5,0)-IF('Cálculo interes'!B119-AEAT!$C$6&gt;=0,AEAT!$D$6,0)-IF('Cálculo interes'!B119-AEAT!$C$7&gt;=0,AEAT!$D$7,0)-IF('Cálculo interes'!B119-AEAT!$C$8&gt;=0,AEAT!$D$8,0)-IF('Cálculo interes'!B119-AEAT!$C$9&gt;=0,AEAT!$D$9,0)-IF('Cálculo interes'!B119-AEAT!$C$10&gt;=0,AEAT!$D$10,0)</f>
        <v>0</v>
      </c>
      <c r="B119" s="2">
        <f t="shared" si="2"/>
        <v>44769</v>
      </c>
      <c r="C119" s="3">
        <f t="array" ref="C119">+IF(A119&lt;=0,0,(A119-A118)*0.03*(INDEX(A119:$B$307,MATCH(TRUE,A119:$A$307&lt;=0,0),2)-B119)/365)</f>
        <v>0</v>
      </c>
      <c r="D119" s="3">
        <f t="shared" si="3"/>
        <v>613.97260273972597</v>
      </c>
      <c r="E119" s="2"/>
    </row>
    <row r="120" spans="1:5" x14ac:dyDescent="0.35">
      <c r="A120" s="3">
        <f>+SUM(Suministros!$D$2:D120)-IF('Cálculo interes'!B120-AEAT!$G$3&gt;=0,AEAT!$G$4,0)-IF('Cálculo interes'!B120-AEAT!$C$4&gt;=0,AEAT!$G$5,0)-IF('Cálculo interes'!B120-AEAT!$C$2&gt;=0,AEAT!$D$2,0)-IF('Cálculo interes'!B120-AEAT!$C$3&gt;=0,AEAT!$D$3,0)-IF('Cálculo interes'!B120-AEAT!$C$4&gt;=0,AEAT!$D$4,0)-IF('Cálculo interes'!B120-AEAT!$C$5&gt;=0,AEAT!$D$5,0)-IF('Cálculo interes'!B120-AEAT!$C$6&gt;=0,AEAT!$D$6,0)-IF('Cálculo interes'!B120-AEAT!$C$7&gt;=0,AEAT!$D$7,0)-IF('Cálculo interes'!B120-AEAT!$C$8&gt;=0,AEAT!$D$8,0)-IF('Cálculo interes'!B120-AEAT!$C$9&gt;=0,AEAT!$D$9,0)-IF('Cálculo interes'!B120-AEAT!$C$10&gt;=0,AEAT!$D$10,0)</f>
        <v>10000</v>
      </c>
      <c r="B120" s="2">
        <f t="shared" si="2"/>
        <v>44770</v>
      </c>
      <c r="C120" s="3">
        <f t="array" ref="C120">+IF(A120&lt;=0,0,(A120-A119)*0.03*(INDEX(A120:$B$307,MATCH(TRUE,A120:$A$307&lt;=0,0),2)-B120)/365)</f>
        <v>12.328767123287671</v>
      </c>
      <c r="D120" s="3">
        <f t="shared" si="3"/>
        <v>626.30136986301363</v>
      </c>
      <c r="E120" s="2"/>
    </row>
    <row r="121" spans="1:5" x14ac:dyDescent="0.35">
      <c r="A121" s="3">
        <f>+SUM(Suministros!$D$2:D121)-IF('Cálculo interes'!B121-AEAT!$G$3&gt;=0,AEAT!$G$4,0)-IF('Cálculo interes'!B121-AEAT!$C$4&gt;=0,AEAT!$G$5,0)-IF('Cálculo interes'!B121-AEAT!$C$2&gt;=0,AEAT!$D$2,0)-IF('Cálculo interes'!B121-AEAT!$C$3&gt;=0,AEAT!$D$3,0)-IF('Cálculo interes'!B121-AEAT!$C$4&gt;=0,AEAT!$D$4,0)-IF('Cálculo interes'!B121-AEAT!$C$5&gt;=0,AEAT!$D$5,0)-IF('Cálculo interes'!B121-AEAT!$C$6&gt;=0,AEAT!$D$6,0)-IF('Cálculo interes'!B121-AEAT!$C$7&gt;=0,AEAT!$D$7,0)-IF('Cálculo interes'!B121-AEAT!$C$8&gt;=0,AEAT!$D$8,0)-IF('Cálculo interes'!B121-AEAT!$C$9&gt;=0,AEAT!$D$9,0)-IF('Cálculo interes'!B121-AEAT!$C$10&gt;=0,AEAT!$D$10,0)</f>
        <v>20000</v>
      </c>
      <c r="B121" s="2">
        <f t="shared" si="2"/>
        <v>44771</v>
      </c>
      <c r="C121" s="3">
        <f t="array" ref="C121">+IF(A121&lt;=0,0,(A121-A120)*0.03*(INDEX(A121:$B$307,MATCH(TRUE,A121:$A$307&lt;=0,0),2)-B121)/365)</f>
        <v>11.506849315068493</v>
      </c>
      <c r="D121" s="3">
        <f t="shared" si="3"/>
        <v>637.80821917808214</v>
      </c>
      <c r="E121" s="2"/>
    </row>
    <row r="122" spans="1:5" x14ac:dyDescent="0.35">
      <c r="A122" s="3">
        <f>+SUM(Suministros!$D$2:D122)-IF('Cálculo interes'!B122-AEAT!$G$3&gt;=0,AEAT!$G$4,0)-IF('Cálculo interes'!B122-AEAT!$C$4&gt;=0,AEAT!$G$5,0)-IF('Cálculo interes'!B122-AEAT!$C$2&gt;=0,AEAT!$D$2,0)-IF('Cálculo interes'!B122-AEAT!$C$3&gt;=0,AEAT!$D$3,0)-IF('Cálculo interes'!B122-AEAT!$C$4&gt;=0,AEAT!$D$4,0)-IF('Cálculo interes'!B122-AEAT!$C$5&gt;=0,AEAT!$D$5,0)-IF('Cálculo interes'!B122-AEAT!$C$6&gt;=0,AEAT!$D$6,0)-IF('Cálculo interes'!B122-AEAT!$C$7&gt;=0,AEAT!$D$7,0)-IF('Cálculo interes'!B122-AEAT!$C$8&gt;=0,AEAT!$D$8,0)-IF('Cálculo interes'!B122-AEAT!$C$9&gt;=0,AEAT!$D$9,0)-IF('Cálculo interes'!B122-AEAT!$C$10&gt;=0,AEAT!$D$10,0)</f>
        <v>30000</v>
      </c>
      <c r="B122" s="2">
        <f t="shared" si="2"/>
        <v>44772</v>
      </c>
      <c r="C122" s="3">
        <f t="array" ref="C122">+IF(A122&lt;=0,0,(A122-A121)*0.03*(INDEX(A122:$B$307,MATCH(TRUE,A122:$A$307&lt;=0,0),2)-B122)/365)</f>
        <v>10.684931506849315</v>
      </c>
      <c r="D122" s="3">
        <f t="shared" si="3"/>
        <v>648.49315068493149</v>
      </c>
      <c r="E122" s="2"/>
    </row>
    <row r="123" spans="1:5" x14ac:dyDescent="0.35">
      <c r="A123" s="3">
        <f>+SUM(Suministros!$D$2:D123)-IF('Cálculo interes'!B123-AEAT!$G$3&gt;=0,AEAT!$G$4,0)-IF('Cálculo interes'!B123-AEAT!$C$4&gt;=0,AEAT!$G$5,0)-IF('Cálculo interes'!B123-AEAT!$C$2&gt;=0,AEAT!$D$2,0)-IF('Cálculo interes'!B123-AEAT!$C$3&gt;=0,AEAT!$D$3,0)-IF('Cálculo interes'!B123-AEAT!$C$4&gt;=0,AEAT!$D$4,0)-IF('Cálculo interes'!B123-AEAT!$C$5&gt;=0,AEAT!$D$5,0)-IF('Cálculo interes'!B123-AEAT!$C$6&gt;=0,AEAT!$D$6,0)-IF('Cálculo interes'!B123-AEAT!$C$7&gt;=0,AEAT!$D$7,0)-IF('Cálculo interes'!B123-AEAT!$C$8&gt;=0,AEAT!$D$8,0)-IF('Cálculo interes'!B123-AEAT!$C$9&gt;=0,AEAT!$D$9,0)-IF('Cálculo interes'!B123-AEAT!$C$10&gt;=0,AEAT!$D$10,0)</f>
        <v>40000</v>
      </c>
      <c r="B123" s="2">
        <f t="shared" si="2"/>
        <v>44773</v>
      </c>
      <c r="C123" s="3">
        <f t="array" ref="C123">+IF(A123&lt;=0,0,(A123-A122)*0.03*(INDEX(A123:$B$307,MATCH(TRUE,A123:$A$307&lt;=0,0),2)-B123)/365)</f>
        <v>9.8630136986301373</v>
      </c>
      <c r="D123" s="3">
        <f t="shared" si="3"/>
        <v>658.35616438356158</v>
      </c>
      <c r="E123" s="2"/>
    </row>
    <row r="124" spans="1:5" x14ac:dyDescent="0.35">
      <c r="A124" s="3">
        <f>+SUM(Suministros!$D$2:D124)-IF('Cálculo interes'!B124-AEAT!$G$3&gt;=0,AEAT!$G$4,0)-IF('Cálculo interes'!B124-AEAT!$C$4&gt;=0,AEAT!$G$5,0)-IF('Cálculo interes'!B124-AEAT!$C$2&gt;=0,AEAT!$D$2,0)-IF('Cálculo interes'!B124-AEAT!$C$3&gt;=0,AEAT!$D$3,0)-IF('Cálculo interes'!B124-AEAT!$C$4&gt;=0,AEAT!$D$4,0)-IF('Cálculo interes'!B124-AEAT!$C$5&gt;=0,AEAT!$D$5,0)-IF('Cálculo interes'!B124-AEAT!$C$6&gt;=0,AEAT!$D$6,0)-IF('Cálculo interes'!B124-AEAT!$C$7&gt;=0,AEAT!$D$7,0)-IF('Cálculo interes'!B124-AEAT!$C$8&gt;=0,AEAT!$D$8,0)-IF('Cálculo interes'!B124-AEAT!$C$9&gt;=0,AEAT!$D$9,0)-IF('Cálculo interes'!B124-AEAT!$C$10&gt;=0,AEAT!$D$10,0)</f>
        <v>50000</v>
      </c>
      <c r="B124" s="2">
        <f t="shared" si="2"/>
        <v>44774</v>
      </c>
      <c r="C124" s="3">
        <f t="array" ref="C124">+IF(A124&lt;=0,0,(A124-A123)*0.03*(INDEX(A124:$B$307,MATCH(TRUE,A124:$A$307&lt;=0,0),2)-B124)/365)</f>
        <v>9.0410958904109595</v>
      </c>
      <c r="D124" s="3">
        <f t="shared" si="3"/>
        <v>667.39726027397251</v>
      </c>
      <c r="E124" s="2"/>
    </row>
    <row r="125" spans="1:5" x14ac:dyDescent="0.35">
      <c r="A125" s="3">
        <f>+SUM(Suministros!$D$2:D125)-IF('Cálculo interes'!B125-AEAT!$G$3&gt;=0,AEAT!$G$4,0)-IF('Cálculo interes'!B125-AEAT!$C$4&gt;=0,AEAT!$G$5,0)-IF('Cálculo interes'!B125-AEAT!$C$2&gt;=0,AEAT!$D$2,0)-IF('Cálculo interes'!B125-AEAT!$C$3&gt;=0,AEAT!$D$3,0)-IF('Cálculo interes'!B125-AEAT!$C$4&gt;=0,AEAT!$D$4,0)-IF('Cálculo interes'!B125-AEAT!$C$5&gt;=0,AEAT!$D$5,0)-IF('Cálculo interes'!B125-AEAT!$C$6&gt;=0,AEAT!$D$6,0)-IF('Cálculo interes'!B125-AEAT!$C$7&gt;=0,AEAT!$D$7,0)-IF('Cálculo interes'!B125-AEAT!$C$8&gt;=0,AEAT!$D$8,0)-IF('Cálculo interes'!B125-AEAT!$C$9&gt;=0,AEAT!$D$9,0)-IF('Cálculo interes'!B125-AEAT!$C$10&gt;=0,AEAT!$D$10,0)</f>
        <v>60000</v>
      </c>
      <c r="B125" s="2">
        <f t="shared" si="2"/>
        <v>44775</v>
      </c>
      <c r="C125" s="3">
        <f t="array" ref="C125">+IF(A125&lt;=0,0,(A125-A124)*0.03*(INDEX(A125:$B$307,MATCH(TRUE,A125:$A$307&lt;=0,0),2)-B125)/365)</f>
        <v>8.2191780821917817</v>
      </c>
      <c r="D125" s="3">
        <f t="shared" si="3"/>
        <v>675.61643835616428</v>
      </c>
      <c r="E125" s="2"/>
    </row>
    <row r="126" spans="1:5" x14ac:dyDescent="0.35">
      <c r="A126" s="3">
        <f>+SUM(Suministros!$D$2:D126)-IF('Cálculo interes'!B126-AEAT!$G$3&gt;=0,AEAT!$G$4,0)-IF('Cálculo interes'!B126-AEAT!$C$4&gt;=0,AEAT!$G$5,0)-IF('Cálculo interes'!B126-AEAT!$C$2&gt;=0,AEAT!$D$2,0)-IF('Cálculo interes'!B126-AEAT!$C$3&gt;=0,AEAT!$D$3,0)-IF('Cálculo interes'!B126-AEAT!$C$4&gt;=0,AEAT!$D$4,0)-IF('Cálculo interes'!B126-AEAT!$C$5&gt;=0,AEAT!$D$5,0)-IF('Cálculo interes'!B126-AEAT!$C$6&gt;=0,AEAT!$D$6,0)-IF('Cálculo interes'!B126-AEAT!$C$7&gt;=0,AEAT!$D$7,0)-IF('Cálculo interes'!B126-AEAT!$C$8&gt;=0,AEAT!$D$8,0)-IF('Cálculo interes'!B126-AEAT!$C$9&gt;=0,AEAT!$D$9,0)-IF('Cálculo interes'!B126-AEAT!$C$10&gt;=0,AEAT!$D$10,0)</f>
        <v>70000</v>
      </c>
      <c r="B126" s="2">
        <f t="shared" si="2"/>
        <v>44776</v>
      </c>
      <c r="C126" s="3">
        <f t="array" ref="C126">+IF(A126&lt;=0,0,(A126-A125)*0.03*(INDEX(A126:$B$307,MATCH(TRUE,A126:$A$307&lt;=0,0),2)-B126)/365)</f>
        <v>7.397260273972603</v>
      </c>
      <c r="D126" s="3">
        <f t="shared" si="3"/>
        <v>683.0136986301369</v>
      </c>
      <c r="E126" s="2"/>
    </row>
    <row r="127" spans="1:5" x14ac:dyDescent="0.35">
      <c r="A127" s="3">
        <f>+SUM(Suministros!$D$2:D127)-IF('Cálculo interes'!B127-AEAT!$G$3&gt;=0,AEAT!$G$4,0)-IF('Cálculo interes'!B127-AEAT!$C$4&gt;=0,AEAT!$G$5,0)-IF('Cálculo interes'!B127-AEAT!$C$2&gt;=0,AEAT!$D$2,0)-IF('Cálculo interes'!B127-AEAT!$C$3&gt;=0,AEAT!$D$3,0)-IF('Cálculo interes'!B127-AEAT!$C$4&gt;=0,AEAT!$D$4,0)-IF('Cálculo interes'!B127-AEAT!$C$5&gt;=0,AEAT!$D$5,0)-IF('Cálculo interes'!B127-AEAT!$C$6&gt;=0,AEAT!$D$6,0)-IF('Cálculo interes'!B127-AEAT!$C$7&gt;=0,AEAT!$D$7,0)-IF('Cálculo interes'!B127-AEAT!$C$8&gt;=0,AEAT!$D$8,0)-IF('Cálculo interes'!B127-AEAT!$C$9&gt;=0,AEAT!$D$9,0)-IF('Cálculo interes'!B127-AEAT!$C$10&gt;=0,AEAT!$D$10,0)</f>
        <v>80000</v>
      </c>
      <c r="B127" s="2">
        <f t="shared" si="2"/>
        <v>44777</v>
      </c>
      <c r="C127" s="3">
        <f t="array" ref="C127">+IF(A127&lt;=0,0,(A127-A126)*0.03*(INDEX(A127:$B$307,MATCH(TRUE,A127:$A$307&lt;=0,0),2)-B127)/365)</f>
        <v>6.5753424657534243</v>
      </c>
      <c r="D127" s="3">
        <f t="shared" si="3"/>
        <v>689.58904109589037</v>
      </c>
      <c r="E127" s="2"/>
    </row>
    <row r="128" spans="1:5" x14ac:dyDescent="0.35">
      <c r="A128" s="3">
        <f>+SUM(Suministros!$D$2:D128)-IF('Cálculo interes'!B128-AEAT!$G$3&gt;=0,AEAT!$G$4,0)-IF('Cálculo interes'!B128-AEAT!$C$4&gt;=0,AEAT!$G$5,0)-IF('Cálculo interes'!B128-AEAT!$C$2&gt;=0,AEAT!$D$2,0)-IF('Cálculo interes'!B128-AEAT!$C$3&gt;=0,AEAT!$D$3,0)-IF('Cálculo interes'!B128-AEAT!$C$4&gt;=0,AEAT!$D$4,0)-IF('Cálculo interes'!B128-AEAT!$C$5&gt;=0,AEAT!$D$5,0)-IF('Cálculo interes'!B128-AEAT!$C$6&gt;=0,AEAT!$D$6,0)-IF('Cálculo interes'!B128-AEAT!$C$7&gt;=0,AEAT!$D$7,0)-IF('Cálculo interes'!B128-AEAT!$C$8&gt;=0,AEAT!$D$8,0)-IF('Cálculo interes'!B128-AEAT!$C$9&gt;=0,AEAT!$D$9,0)-IF('Cálculo interes'!B128-AEAT!$C$10&gt;=0,AEAT!$D$10,0)</f>
        <v>90000</v>
      </c>
      <c r="B128" s="2">
        <f t="shared" si="2"/>
        <v>44778</v>
      </c>
      <c r="C128" s="3">
        <f t="array" ref="C128">+IF(A128&lt;=0,0,(A128-A127)*0.03*(INDEX(A128:$B$307,MATCH(TRUE,A128:$A$307&lt;=0,0),2)-B128)/365)</f>
        <v>5.7534246575342465</v>
      </c>
      <c r="D128" s="3">
        <f t="shared" si="3"/>
        <v>695.34246575342456</v>
      </c>
      <c r="E128" s="2"/>
    </row>
    <row r="129" spans="1:5" x14ac:dyDescent="0.35">
      <c r="A129" s="3">
        <f>+SUM(Suministros!$D$2:D129)-IF('Cálculo interes'!B129-AEAT!$G$3&gt;=0,AEAT!$G$4,0)-IF('Cálculo interes'!B129-AEAT!$C$4&gt;=0,AEAT!$G$5,0)-IF('Cálculo interes'!B129-AEAT!$C$2&gt;=0,AEAT!$D$2,0)-IF('Cálculo interes'!B129-AEAT!$C$3&gt;=0,AEAT!$D$3,0)-IF('Cálculo interes'!B129-AEAT!$C$4&gt;=0,AEAT!$D$4,0)-IF('Cálculo interes'!B129-AEAT!$C$5&gt;=0,AEAT!$D$5,0)-IF('Cálculo interes'!B129-AEAT!$C$6&gt;=0,AEAT!$D$6,0)-IF('Cálculo interes'!B129-AEAT!$C$7&gt;=0,AEAT!$D$7,0)-IF('Cálculo interes'!B129-AEAT!$C$8&gt;=0,AEAT!$D$8,0)-IF('Cálculo interes'!B129-AEAT!$C$9&gt;=0,AEAT!$D$9,0)-IF('Cálculo interes'!B129-AEAT!$C$10&gt;=0,AEAT!$D$10,0)</f>
        <v>100000</v>
      </c>
      <c r="B129" s="2">
        <f t="shared" si="2"/>
        <v>44779</v>
      </c>
      <c r="C129" s="3">
        <f t="array" ref="C129">+IF(A129&lt;=0,0,(A129-A128)*0.03*(INDEX(A129:$B$307,MATCH(TRUE,A129:$A$307&lt;=0,0),2)-B129)/365)</f>
        <v>4.9315068493150687</v>
      </c>
      <c r="D129" s="3">
        <f t="shared" si="3"/>
        <v>700.2739726027396</v>
      </c>
      <c r="E129" s="2"/>
    </row>
    <row r="130" spans="1:5" x14ac:dyDescent="0.35">
      <c r="A130" s="3">
        <f>+SUM(Suministros!$D$2:D130)-IF('Cálculo interes'!B130-AEAT!$G$3&gt;=0,AEAT!$G$4,0)-IF('Cálculo interes'!B130-AEAT!$C$4&gt;=0,AEAT!$G$5,0)-IF('Cálculo interes'!B130-AEAT!$C$2&gt;=0,AEAT!$D$2,0)-IF('Cálculo interes'!B130-AEAT!$C$3&gt;=0,AEAT!$D$3,0)-IF('Cálculo interes'!B130-AEAT!$C$4&gt;=0,AEAT!$D$4,0)-IF('Cálculo interes'!B130-AEAT!$C$5&gt;=0,AEAT!$D$5,0)-IF('Cálculo interes'!B130-AEAT!$C$6&gt;=0,AEAT!$D$6,0)-IF('Cálculo interes'!B130-AEAT!$C$7&gt;=0,AEAT!$D$7,0)-IF('Cálculo interes'!B130-AEAT!$C$8&gt;=0,AEAT!$D$8,0)-IF('Cálculo interes'!B130-AEAT!$C$9&gt;=0,AEAT!$D$9,0)-IF('Cálculo interes'!B130-AEAT!$C$10&gt;=0,AEAT!$D$10,0)</f>
        <v>110000</v>
      </c>
      <c r="B130" s="2">
        <f t="shared" si="2"/>
        <v>44780</v>
      </c>
      <c r="C130" s="3">
        <f t="array" ref="C130">+IF(A130&lt;=0,0,(A130-A129)*0.03*(INDEX(A130:$B$307,MATCH(TRUE,A130:$A$307&lt;=0,0),2)-B130)/365)</f>
        <v>4.1095890410958908</v>
      </c>
      <c r="D130" s="3">
        <f t="shared" si="3"/>
        <v>704.38356164383549</v>
      </c>
      <c r="E130" s="2"/>
    </row>
    <row r="131" spans="1:5" x14ac:dyDescent="0.35">
      <c r="A131" s="3">
        <f>+SUM(Suministros!$D$2:D131)-IF('Cálculo interes'!B131-AEAT!$G$3&gt;=0,AEAT!$G$4,0)-IF('Cálculo interes'!B131-AEAT!$C$4&gt;=0,AEAT!$G$5,0)-IF('Cálculo interes'!B131-AEAT!$C$2&gt;=0,AEAT!$D$2,0)-IF('Cálculo interes'!B131-AEAT!$C$3&gt;=0,AEAT!$D$3,0)-IF('Cálculo interes'!B131-AEAT!$C$4&gt;=0,AEAT!$D$4,0)-IF('Cálculo interes'!B131-AEAT!$C$5&gt;=0,AEAT!$D$5,0)-IF('Cálculo interes'!B131-AEAT!$C$6&gt;=0,AEAT!$D$6,0)-IF('Cálculo interes'!B131-AEAT!$C$7&gt;=0,AEAT!$D$7,0)-IF('Cálculo interes'!B131-AEAT!$C$8&gt;=0,AEAT!$D$8,0)-IF('Cálculo interes'!B131-AEAT!$C$9&gt;=0,AEAT!$D$9,0)-IF('Cálculo interes'!B131-AEAT!$C$10&gt;=0,AEAT!$D$10,0)</f>
        <v>120000</v>
      </c>
      <c r="B131" s="2">
        <f t="shared" si="2"/>
        <v>44781</v>
      </c>
      <c r="C131" s="3">
        <f t="array" ref="C131">+IF(A131&lt;=0,0,(A131-A130)*0.03*(INDEX(A131:$B$307,MATCH(TRUE,A131:$A$307&lt;=0,0),2)-B131)/365)</f>
        <v>3.2876712328767121</v>
      </c>
      <c r="D131" s="3">
        <f t="shared" si="3"/>
        <v>707.67123287671222</v>
      </c>
      <c r="E131" s="2"/>
    </row>
    <row r="132" spans="1:5" x14ac:dyDescent="0.35">
      <c r="A132" s="3">
        <f>+SUM(Suministros!$D$2:D132)-IF('Cálculo interes'!B132-AEAT!$G$3&gt;=0,AEAT!$G$4,0)-IF('Cálculo interes'!B132-AEAT!$C$4&gt;=0,AEAT!$G$5,0)-IF('Cálculo interes'!B132-AEAT!$C$2&gt;=0,AEAT!$D$2,0)-IF('Cálculo interes'!B132-AEAT!$C$3&gt;=0,AEAT!$D$3,0)-IF('Cálculo interes'!B132-AEAT!$C$4&gt;=0,AEAT!$D$4,0)-IF('Cálculo interes'!B132-AEAT!$C$5&gt;=0,AEAT!$D$5,0)-IF('Cálculo interes'!B132-AEAT!$C$6&gt;=0,AEAT!$D$6,0)-IF('Cálculo interes'!B132-AEAT!$C$7&gt;=0,AEAT!$D$7,0)-IF('Cálculo interes'!B132-AEAT!$C$8&gt;=0,AEAT!$D$8,0)-IF('Cálculo interes'!B132-AEAT!$C$9&gt;=0,AEAT!$D$9,0)-IF('Cálculo interes'!B132-AEAT!$C$10&gt;=0,AEAT!$D$10,0)</f>
        <v>130000</v>
      </c>
      <c r="B132" s="2">
        <f t="shared" ref="B132:B195" si="4">+B131+1</f>
        <v>44782</v>
      </c>
      <c r="C132" s="3">
        <f t="array" ref="C132">+IF(A132&lt;=0,0,(A132-A131)*0.03*(INDEX(A132:$B$307,MATCH(TRUE,A132:$A$307&lt;=0,0),2)-B132)/365)</f>
        <v>2.4657534246575343</v>
      </c>
      <c r="D132" s="3">
        <f t="shared" ref="D132:D195" si="5">+C132+D131</f>
        <v>710.1369863013698</v>
      </c>
      <c r="E132" s="2"/>
    </row>
    <row r="133" spans="1:5" x14ac:dyDescent="0.35">
      <c r="A133" s="3">
        <f>+SUM(Suministros!$D$2:D133)-IF('Cálculo interes'!B133-AEAT!$G$3&gt;=0,AEAT!$G$4,0)-IF('Cálculo interes'!B133-AEAT!$C$4&gt;=0,AEAT!$G$5,0)-IF('Cálculo interes'!B133-AEAT!$C$2&gt;=0,AEAT!$D$2,0)-IF('Cálculo interes'!B133-AEAT!$C$3&gt;=0,AEAT!$D$3,0)-IF('Cálculo interes'!B133-AEAT!$C$4&gt;=0,AEAT!$D$4,0)-IF('Cálculo interes'!B133-AEAT!$C$5&gt;=0,AEAT!$D$5,0)-IF('Cálculo interes'!B133-AEAT!$C$6&gt;=0,AEAT!$D$6,0)-IF('Cálculo interes'!B133-AEAT!$C$7&gt;=0,AEAT!$D$7,0)-IF('Cálculo interes'!B133-AEAT!$C$8&gt;=0,AEAT!$D$8,0)-IF('Cálculo interes'!B133-AEAT!$C$9&gt;=0,AEAT!$D$9,0)-IF('Cálculo interes'!B133-AEAT!$C$10&gt;=0,AEAT!$D$10,0)</f>
        <v>140000</v>
      </c>
      <c r="B133" s="2">
        <f t="shared" si="4"/>
        <v>44783</v>
      </c>
      <c r="C133" s="3">
        <f t="array" ref="C133">+IF(A133&lt;=0,0,(A133-A132)*0.03*(INDEX(A133:$B$307,MATCH(TRUE,A133:$A$307&lt;=0,0),2)-B133)/365)</f>
        <v>1.6438356164383561</v>
      </c>
      <c r="D133" s="3">
        <f t="shared" si="5"/>
        <v>711.78082191780811</v>
      </c>
      <c r="E133" s="2"/>
    </row>
    <row r="134" spans="1:5" x14ac:dyDescent="0.35">
      <c r="A134" s="3">
        <f>+SUM(Suministros!$D$2:D134)-IF('Cálculo interes'!B134-AEAT!$G$3&gt;=0,AEAT!$G$4,0)-IF('Cálculo interes'!B134-AEAT!$C$4&gt;=0,AEAT!$G$5,0)-IF('Cálculo interes'!B134-AEAT!$C$2&gt;=0,AEAT!$D$2,0)-IF('Cálculo interes'!B134-AEAT!$C$3&gt;=0,AEAT!$D$3,0)-IF('Cálculo interes'!B134-AEAT!$C$4&gt;=0,AEAT!$D$4,0)-IF('Cálculo interes'!B134-AEAT!$C$5&gt;=0,AEAT!$D$5,0)-IF('Cálculo interes'!B134-AEAT!$C$6&gt;=0,AEAT!$D$6,0)-IF('Cálculo interes'!B134-AEAT!$C$7&gt;=0,AEAT!$D$7,0)-IF('Cálculo interes'!B134-AEAT!$C$8&gt;=0,AEAT!$D$8,0)-IF('Cálculo interes'!B134-AEAT!$C$9&gt;=0,AEAT!$D$9,0)-IF('Cálculo interes'!B134-AEAT!$C$10&gt;=0,AEAT!$D$10,0)</f>
        <v>150000</v>
      </c>
      <c r="B134" s="2">
        <f t="shared" si="4"/>
        <v>44784</v>
      </c>
      <c r="C134" s="3">
        <f t="array" ref="C134">+IF(A134&lt;=0,0,(A134-A133)*0.03*(INDEX(A134:$B$307,MATCH(TRUE,A134:$A$307&lt;=0,0),2)-B134)/365)</f>
        <v>0.82191780821917804</v>
      </c>
      <c r="D134" s="3">
        <f t="shared" si="5"/>
        <v>712.60273972602727</v>
      </c>
      <c r="E134" s="2"/>
    </row>
    <row r="135" spans="1:5" x14ac:dyDescent="0.35">
      <c r="A135" s="3">
        <f>+SUM(Suministros!$D$2:D135)-IF('Cálculo interes'!B135-AEAT!$G$3&gt;=0,AEAT!$G$4,0)-IF('Cálculo interes'!B135-AEAT!$C$4&gt;=0,AEAT!$G$5,0)-IF('Cálculo interes'!B135-AEAT!$C$2&gt;=0,AEAT!$D$2,0)-IF('Cálculo interes'!B135-AEAT!$C$3&gt;=0,AEAT!$D$3,0)-IF('Cálculo interes'!B135-AEAT!$C$4&gt;=0,AEAT!$D$4,0)-IF('Cálculo interes'!B135-AEAT!$C$5&gt;=0,AEAT!$D$5,0)-IF('Cálculo interes'!B135-AEAT!$C$6&gt;=0,AEAT!$D$6,0)-IF('Cálculo interes'!B135-AEAT!$C$7&gt;=0,AEAT!$D$7,0)-IF('Cálculo interes'!B135-AEAT!$C$8&gt;=0,AEAT!$D$8,0)-IF('Cálculo interes'!B135-AEAT!$C$9&gt;=0,AEAT!$D$9,0)-IF('Cálculo interes'!B135-AEAT!$C$10&gt;=0,AEAT!$D$10,0)</f>
        <v>-150000</v>
      </c>
      <c r="B135" s="2">
        <f t="shared" si="4"/>
        <v>44785</v>
      </c>
      <c r="C135" s="3">
        <f t="array" ref="C135">+IF(A135&lt;=0,0,(A135-A134)*0.03*(INDEX(A135:$B$307,MATCH(TRUE,A135:$A$307&lt;=0,0),2)-B135)/365)</f>
        <v>0</v>
      </c>
      <c r="D135" s="3">
        <f t="shared" si="5"/>
        <v>712.60273972602727</v>
      </c>
      <c r="E135" s="2"/>
    </row>
    <row r="136" spans="1:5" x14ac:dyDescent="0.35">
      <c r="A136" s="3">
        <f>+SUM(Suministros!$D$2:D136)-IF('Cálculo interes'!B136-AEAT!$G$3&gt;=0,AEAT!$G$4,0)-IF('Cálculo interes'!B136-AEAT!$C$4&gt;=0,AEAT!$G$5,0)-IF('Cálculo interes'!B136-AEAT!$C$2&gt;=0,AEAT!$D$2,0)-IF('Cálculo interes'!B136-AEAT!$C$3&gt;=0,AEAT!$D$3,0)-IF('Cálculo interes'!B136-AEAT!$C$4&gt;=0,AEAT!$D$4,0)-IF('Cálculo interes'!B136-AEAT!$C$5&gt;=0,AEAT!$D$5,0)-IF('Cálculo interes'!B136-AEAT!$C$6&gt;=0,AEAT!$D$6,0)-IF('Cálculo interes'!B136-AEAT!$C$7&gt;=0,AEAT!$D$7,0)-IF('Cálculo interes'!B136-AEAT!$C$8&gt;=0,AEAT!$D$8,0)-IF('Cálculo interes'!B136-AEAT!$C$9&gt;=0,AEAT!$D$9,0)-IF('Cálculo interes'!B136-AEAT!$C$10&gt;=0,AEAT!$D$10,0)</f>
        <v>-140000</v>
      </c>
      <c r="B136" s="2">
        <f t="shared" si="4"/>
        <v>44786</v>
      </c>
      <c r="C136" s="3">
        <f t="array" ref="C136">+IF(A136&lt;=0,0,(A136-A135)*0.03*(INDEX(A136:$B$307,MATCH(TRUE,A136:$A$307&lt;=0,0),2)-B136)/365)</f>
        <v>0</v>
      </c>
      <c r="D136" s="3">
        <f t="shared" si="5"/>
        <v>712.60273972602727</v>
      </c>
      <c r="E136" s="2"/>
    </row>
    <row r="137" spans="1:5" x14ac:dyDescent="0.35">
      <c r="A137" s="3">
        <f>+SUM(Suministros!$D$2:D137)-IF('Cálculo interes'!B137-AEAT!$G$3&gt;=0,AEAT!$G$4,0)-IF('Cálculo interes'!B137-AEAT!$C$4&gt;=0,AEAT!$G$5,0)-IF('Cálculo interes'!B137-AEAT!$C$2&gt;=0,AEAT!$D$2,0)-IF('Cálculo interes'!B137-AEAT!$C$3&gt;=0,AEAT!$D$3,0)-IF('Cálculo interes'!B137-AEAT!$C$4&gt;=0,AEAT!$D$4,0)-IF('Cálculo interes'!B137-AEAT!$C$5&gt;=0,AEAT!$D$5,0)-IF('Cálculo interes'!B137-AEAT!$C$6&gt;=0,AEAT!$D$6,0)-IF('Cálculo interes'!B137-AEAT!$C$7&gt;=0,AEAT!$D$7,0)-IF('Cálculo interes'!B137-AEAT!$C$8&gt;=0,AEAT!$D$8,0)-IF('Cálculo interes'!B137-AEAT!$C$9&gt;=0,AEAT!$D$9,0)-IF('Cálculo interes'!B137-AEAT!$C$10&gt;=0,AEAT!$D$10,0)</f>
        <v>-130000</v>
      </c>
      <c r="B137" s="2">
        <f t="shared" si="4"/>
        <v>44787</v>
      </c>
      <c r="C137" s="3">
        <f t="array" ref="C137">+IF(A137&lt;=0,0,(A137-A136)*0.03*(INDEX(A137:$B$307,MATCH(TRUE,A137:$A$307&lt;=0,0),2)-B137)/365)</f>
        <v>0</v>
      </c>
      <c r="D137" s="3">
        <f t="shared" si="5"/>
        <v>712.60273972602727</v>
      </c>
      <c r="E137" s="2"/>
    </row>
    <row r="138" spans="1:5" x14ac:dyDescent="0.35">
      <c r="A138" s="3">
        <f>+SUM(Suministros!$D$2:D138)-IF('Cálculo interes'!B138-AEAT!$G$3&gt;=0,AEAT!$G$4,0)-IF('Cálculo interes'!B138-AEAT!$C$4&gt;=0,AEAT!$G$5,0)-IF('Cálculo interes'!B138-AEAT!$C$2&gt;=0,AEAT!$D$2,0)-IF('Cálculo interes'!B138-AEAT!$C$3&gt;=0,AEAT!$D$3,0)-IF('Cálculo interes'!B138-AEAT!$C$4&gt;=0,AEAT!$D$4,0)-IF('Cálculo interes'!B138-AEAT!$C$5&gt;=0,AEAT!$D$5,0)-IF('Cálculo interes'!B138-AEAT!$C$6&gt;=0,AEAT!$D$6,0)-IF('Cálculo interes'!B138-AEAT!$C$7&gt;=0,AEAT!$D$7,0)-IF('Cálculo interes'!B138-AEAT!$C$8&gt;=0,AEAT!$D$8,0)-IF('Cálculo interes'!B138-AEAT!$C$9&gt;=0,AEAT!$D$9,0)-IF('Cálculo interes'!B138-AEAT!$C$10&gt;=0,AEAT!$D$10,0)</f>
        <v>-120000</v>
      </c>
      <c r="B138" s="2">
        <f t="shared" si="4"/>
        <v>44788</v>
      </c>
      <c r="C138" s="3">
        <f t="array" ref="C138">+IF(A138&lt;=0,0,(A138-A137)*0.03*(INDEX(A138:$B$307,MATCH(TRUE,A138:$A$307&lt;=0,0),2)-B138)/365)</f>
        <v>0</v>
      </c>
      <c r="D138" s="3">
        <f t="shared" si="5"/>
        <v>712.60273972602727</v>
      </c>
      <c r="E138" s="2"/>
    </row>
    <row r="139" spans="1:5" x14ac:dyDescent="0.35">
      <c r="A139" s="3">
        <f>+SUM(Suministros!$D$2:D139)-IF('Cálculo interes'!B139-AEAT!$G$3&gt;=0,AEAT!$G$4,0)-IF('Cálculo interes'!B139-AEAT!$C$4&gt;=0,AEAT!$G$5,0)-IF('Cálculo interes'!B139-AEAT!$C$2&gt;=0,AEAT!$D$2,0)-IF('Cálculo interes'!B139-AEAT!$C$3&gt;=0,AEAT!$D$3,0)-IF('Cálculo interes'!B139-AEAT!$C$4&gt;=0,AEAT!$D$4,0)-IF('Cálculo interes'!B139-AEAT!$C$5&gt;=0,AEAT!$D$5,0)-IF('Cálculo interes'!B139-AEAT!$C$6&gt;=0,AEAT!$D$6,0)-IF('Cálculo interes'!B139-AEAT!$C$7&gt;=0,AEAT!$D$7,0)-IF('Cálculo interes'!B139-AEAT!$C$8&gt;=0,AEAT!$D$8,0)-IF('Cálculo interes'!B139-AEAT!$C$9&gt;=0,AEAT!$D$9,0)-IF('Cálculo interes'!B139-AEAT!$C$10&gt;=0,AEAT!$D$10,0)</f>
        <v>-110000</v>
      </c>
      <c r="B139" s="2">
        <f t="shared" si="4"/>
        <v>44789</v>
      </c>
      <c r="C139" s="3">
        <f t="array" ref="C139">+IF(A139&lt;=0,0,(A139-A138)*0.03*(INDEX(A139:$B$307,MATCH(TRUE,A139:$A$307&lt;=0,0),2)-B139)/365)</f>
        <v>0</v>
      </c>
      <c r="D139" s="3">
        <f t="shared" si="5"/>
        <v>712.60273972602727</v>
      </c>
      <c r="E139" s="2"/>
    </row>
    <row r="140" spans="1:5" x14ac:dyDescent="0.35">
      <c r="A140" s="3">
        <f>+SUM(Suministros!$D$2:D140)-IF('Cálculo interes'!B140-AEAT!$G$3&gt;=0,AEAT!$G$4,0)-IF('Cálculo interes'!B140-AEAT!$C$4&gt;=0,AEAT!$G$5,0)-IF('Cálculo interes'!B140-AEAT!$C$2&gt;=0,AEAT!$D$2,0)-IF('Cálculo interes'!B140-AEAT!$C$3&gt;=0,AEAT!$D$3,0)-IF('Cálculo interes'!B140-AEAT!$C$4&gt;=0,AEAT!$D$4,0)-IF('Cálculo interes'!B140-AEAT!$C$5&gt;=0,AEAT!$D$5,0)-IF('Cálculo interes'!B140-AEAT!$C$6&gt;=0,AEAT!$D$6,0)-IF('Cálculo interes'!B140-AEAT!$C$7&gt;=0,AEAT!$D$7,0)-IF('Cálculo interes'!B140-AEAT!$C$8&gt;=0,AEAT!$D$8,0)-IF('Cálculo interes'!B140-AEAT!$C$9&gt;=0,AEAT!$D$9,0)-IF('Cálculo interes'!B140-AEAT!$C$10&gt;=0,AEAT!$D$10,0)</f>
        <v>-100000</v>
      </c>
      <c r="B140" s="2">
        <f t="shared" si="4"/>
        <v>44790</v>
      </c>
      <c r="C140" s="3">
        <f t="array" ref="C140">+IF(A140&lt;=0,0,(A140-A139)*0.03*(INDEX(A140:$B$307,MATCH(TRUE,A140:$A$307&lt;=0,0),2)-B140)/365)</f>
        <v>0</v>
      </c>
      <c r="D140" s="3">
        <f t="shared" si="5"/>
        <v>712.60273972602727</v>
      </c>
      <c r="E140" s="2"/>
    </row>
    <row r="141" spans="1:5" x14ac:dyDescent="0.35">
      <c r="A141" s="3">
        <f>+SUM(Suministros!$D$2:D141)-IF('Cálculo interes'!B141-AEAT!$G$3&gt;=0,AEAT!$G$4,0)-IF('Cálculo interes'!B141-AEAT!$C$4&gt;=0,AEAT!$G$5,0)-IF('Cálculo interes'!B141-AEAT!$C$2&gt;=0,AEAT!$D$2,0)-IF('Cálculo interes'!B141-AEAT!$C$3&gt;=0,AEAT!$D$3,0)-IF('Cálculo interes'!B141-AEAT!$C$4&gt;=0,AEAT!$D$4,0)-IF('Cálculo interes'!B141-AEAT!$C$5&gt;=0,AEAT!$D$5,0)-IF('Cálculo interes'!B141-AEAT!$C$6&gt;=0,AEAT!$D$6,0)-IF('Cálculo interes'!B141-AEAT!$C$7&gt;=0,AEAT!$D$7,0)-IF('Cálculo interes'!B141-AEAT!$C$8&gt;=0,AEAT!$D$8,0)-IF('Cálculo interes'!B141-AEAT!$C$9&gt;=0,AEAT!$D$9,0)-IF('Cálculo interes'!B141-AEAT!$C$10&gt;=0,AEAT!$D$10,0)</f>
        <v>-90000</v>
      </c>
      <c r="B141" s="2">
        <f t="shared" si="4"/>
        <v>44791</v>
      </c>
      <c r="C141" s="3">
        <f t="array" ref="C141">+IF(A141&lt;=0,0,(A141-A140)*0.03*(INDEX(A141:$B$307,MATCH(TRUE,A141:$A$307&lt;=0,0),2)-B141)/365)</f>
        <v>0</v>
      </c>
      <c r="D141" s="3">
        <f t="shared" si="5"/>
        <v>712.60273972602727</v>
      </c>
      <c r="E141" s="2"/>
    </row>
    <row r="142" spans="1:5" x14ac:dyDescent="0.35">
      <c r="A142" s="3">
        <f>+SUM(Suministros!$D$2:D142)-IF('Cálculo interes'!B142-AEAT!$G$3&gt;=0,AEAT!$G$4,0)-IF('Cálculo interes'!B142-AEAT!$C$4&gt;=0,AEAT!$G$5,0)-IF('Cálculo interes'!B142-AEAT!$C$2&gt;=0,AEAT!$D$2,0)-IF('Cálculo interes'!B142-AEAT!$C$3&gt;=0,AEAT!$D$3,0)-IF('Cálculo interes'!B142-AEAT!$C$4&gt;=0,AEAT!$D$4,0)-IF('Cálculo interes'!B142-AEAT!$C$5&gt;=0,AEAT!$D$5,0)-IF('Cálculo interes'!B142-AEAT!$C$6&gt;=0,AEAT!$D$6,0)-IF('Cálculo interes'!B142-AEAT!$C$7&gt;=0,AEAT!$D$7,0)-IF('Cálculo interes'!B142-AEAT!$C$8&gt;=0,AEAT!$D$8,0)-IF('Cálculo interes'!B142-AEAT!$C$9&gt;=0,AEAT!$D$9,0)-IF('Cálculo interes'!B142-AEAT!$C$10&gt;=0,AEAT!$D$10,0)</f>
        <v>-80000</v>
      </c>
      <c r="B142" s="2">
        <f t="shared" si="4"/>
        <v>44792</v>
      </c>
      <c r="C142" s="3">
        <f t="array" ref="C142">+IF(A142&lt;=0,0,(A142-A141)*0.03*(INDEX(A142:$B$307,MATCH(TRUE,A142:$A$307&lt;=0,0),2)-B142)/365)</f>
        <v>0</v>
      </c>
      <c r="D142" s="3">
        <f t="shared" si="5"/>
        <v>712.60273972602727</v>
      </c>
      <c r="E142" s="2"/>
    </row>
    <row r="143" spans="1:5" x14ac:dyDescent="0.35">
      <c r="A143" s="3">
        <f>+SUM(Suministros!$D$2:D143)-IF('Cálculo interes'!B143-AEAT!$G$3&gt;=0,AEAT!$G$4,0)-IF('Cálculo interes'!B143-AEAT!$C$4&gt;=0,AEAT!$G$5,0)-IF('Cálculo interes'!B143-AEAT!$C$2&gt;=0,AEAT!$D$2,0)-IF('Cálculo interes'!B143-AEAT!$C$3&gt;=0,AEAT!$D$3,0)-IF('Cálculo interes'!B143-AEAT!$C$4&gt;=0,AEAT!$D$4,0)-IF('Cálculo interes'!B143-AEAT!$C$5&gt;=0,AEAT!$D$5,0)-IF('Cálculo interes'!B143-AEAT!$C$6&gt;=0,AEAT!$D$6,0)-IF('Cálculo interes'!B143-AEAT!$C$7&gt;=0,AEAT!$D$7,0)-IF('Cálculo interes'!B143-AEAT!$C$8&gt;=0,AEAT!$D$8,0)-IF('Cálculo interes'!B143-AEAT!$C$9&gt;=0,AEAT!$D$9,0)-IF('Cálculo interes'!B143-AEAT!$C$10&gt;=0,AEAT!$D$10,0)</f>
        <v>-70000</v>
      </c>
      <c r="B143" s="2">
        <f t="shared" si="4"/>
        <v>44793</v>
      </c>
      <c r="C143" s="3">
        <f t="array" ref="C143">+IF(A143&lt;=0,0,(A143-A142)*0.03*(INDEX(A143:$B$307,MATCH(TRUE,A143:$A$307&lt;=0,0),2)-B143)/365)</f>
        <v>0</v>
      </c>
      <c r="D143" s="3">
        <f t="shared" si="5"/>
        <v>712.60273972602727</v>
      </c>
      <c r="E143" s="2"/>
    </row>
    <row r="144" spans="1:5" x14ac:dyDescent="0.35">
      <c r="A144" s="3">
        <f>+SUM(Suministros!$D$2:D144)-IF('Cálculo interes'!B144-AEAT!$G$3&gt;=0,AEAT!$G$4,0)-IF('Cálculo interes'!B144-AEAT!$C$4&gt;=0,AEAT!$G$5,0)-IF('Cálculo interes'!B144-AEAT!$C$2&gt;=0,AEAT!$D$2,0)-IF('Cálculo interes'!B144-AEAT!$C$3&gt;=0,AEAT!$D$3,0)-IF('Cálculo interes'!B144-AEAT!$C$4&gt;=0,AEAT!$D$4,0)-IF('Cálculo interes'!B144-AEAT!$C$5&gt;=0,AEAT!$D$5,0)-IF('Cálculo interes'!B144-AEAT!$C$6&gt;=0,AEAT!$D$6,0)-IF('Cálculo interes'!B144-AEAT!$C$7&gt;=0,AEAT!$D$7,0)-IF('Cálculo interes'!B144-AEAT!$C$8&gt;=0,AEAT!$D$8,0)-IF('Cálculo interes'!B144-AEAT!$C$9&gt;=0,AEAT!$D$9,0)-IF('Cálculo interes'!B144-AEAT!$C$10&gt;=0,AEAT!$D$10,0)</f>
        <v>-60000</v>
      </c>
      <c r="B144" s="2">
        <f t="shared" si="4"/>
        <v>44794</v>
      </c>
      <c r="C144" s="3">
        <f t="array" ref="C144">+IF(A144&lt;=0,0,(A144-A143)*0.03*(INDEX(A144:$B$307,MATCH(TRUE,A144:$A$307&lt;=0,0),2)-B144)/365)</f>
        <v>0</v>
      </c>
      <c r="D144" s="3">
        <f t="shared" si="5"/>
        <v>712.60273972602727</v>
      </c>
      <c r="E144" s="2"/>
    </row>
    <row r="145" spans="1:5" x14ac:dyDescent="0.35">
      <c r="A145" s="3">
        <f>+SUM(Suministros!$D$2:D145)-IF('Cálculo interes'!B145-AEAT!$G$3&gt;=0,AEAT!$G$4,0)-IF('Cálculo interes'!B145-AEAT!$C$4&gt;=0,AEAT!$G$5,0)-IF('Cálculo interes'!B145-AEAT!$C$2&gt;=0,AEAT!$D$2,0)-IF('Cálculo interes'!B145-AEAT!$C$3&gt;=0,AEAT!$D$3,0)-IF('Cálculo interes'!B145-AEAT!$C$4&gt;=0,AEAT!$D$4,0)-IF('Cálculo interes'!B145-AEAT!$C$5&gt;=0,AEAT!$D$5,0)-IF('Cálculo interes'!B145-AEAT!$C$6&gt;=0,AEAT!$D$6,0)-IF('Cálculo interes'!B145-AEAT!$C$7&gt;=0,AEAT!$D$7,0)-IF('Cálculo interes'!B145-AEAT!$C$8&gt;=0,AEAT!$D$8,0)-IF('Cálculo interes'!B145-AEAT!$C$9&gt;=0,AEAT!$D$9,0)-IF('Cálculo interes'!B145-AEAT!$C$10&gt;=0,AEAT!$D$10,0)</f>
        <v>-50000</v>
      </c>
      <c r="B145" s="2">
        <f t="shared" si="4"/>
        <v>44795</v>
      </c>
      <c r="C145" s="3">
        <f t="array" ref="C145">+IF(A145&lt;=0,0,(A145-A144)*0.03*(INDEX(A145:$B$307,MATCH(TRUE,A145:$A$307&lt;=0,0),2)-B145)/365)</f>
        <v>0</v>
      </c>
      <c r="D145" s="3">
        <f t="shared" si="5"/>
        <v>712.60273972602727</v>
      </c>
      <c r="E145" s="2"/>
    </row>
    <row r="146" spans="1:5" x14ac:dyDescent="0.35">
      <c r="A146" s="3">
        <f>+SUM(Suministros!$D$2:D146)-IF('Cálculo interes'!B146-AEAT!$G$3&gt;=0,AEAT!$G$4,0)-IF('Cálculo interes'!B146-AEAT!$C$4&gt;=0,AEAT!$G$5,0)-IF('Cálculo interes'!B146-AEAT!$C$2&gt;=0,AEAT!$D$2,0)-IF('Cálculo interes'!B146-AEAT!$C$3&gt;=0,AEAT!$D$3,0)-IF('Cálculo interes'!B146-AEAT!$C$4&gt;=0,AEAT!$D$4,0)-IF('Cálculo interes'!B146-AEAT!$C$5&gt;=0,AEAT!$D$5,0)-IF('Cálculo interes'!B146-AEAT!$C$6&gt;=0,AEAT!$D$6,0)-IF('Cálculo interes'!B146-AEAT!$C$7&gt;=0,AEAT!$D$7,0)-IF('Cálculo interes'!B146-AEAT!$C$8&gt;=0,AEAT!$D$8,0)-IF('Cálculo interes'!B146-AEAT!$C$9&gt;=0,AEAT!$D$9,0)-IF('Cálculo interes'!B146-AEAT!$C$10&gt;=0,AEAT!$D$10,0)</f>
        <v>-40000</v>
      </c>
      <c r="B146" s="2">
        <f t="shared" si="4"/>
        <v>44796</v>
      </c>
      <c r="C146" s="3">
        <f t="array" ref="C146">+IF(A146&lt;=0,0,(A146-A145)*0.03*(INDEX(A146:$B$307,MATCH(TRUE,A146:$A$307&lt;=0,0),2)-B146)/365)</f>
        <v>0</v>
      </c>
      <c r="D146" s="3">
        <f t="shared" si="5"/>
        <v>712.60273972602727</v>
      </c>
      <c r="E146" s="2"/>
    </row>
    <row r="147" spans="1:5" x14ac:dyDescent="0.35">
      <c r="A147" s="3">
        <f>+SUM(Suministros!$D$2:D147)-IF('Cálculo interes'!B147-AEAT!$G$3&gt;=0,AEAT!$G$4,0)-IF('Cálculo interes'!B147-AEAT!$C$4&gt;=0,AEAT!$G$5,0)-IF('Cálculo interes'!B147-AEAT!$C$2&gt;=0,AEAT!$D$2,0)-IF('Cálculo interes'!B147-AEAT!$C$3&gt;=0,AEAT!$D$3,0)-IF('Cálculo interes'!B147-AEAT!$C$4&gt;=0,AEAT!$D$4,0)-IF('Cálculo interes'!B147-AEAT!$C$5&gt;=0,AEAT!$D$5,0)-IF('Cálculo interes'!B147-AEAT!$C$6&gt;=0,AEAT!$D$6,0)-IF('Cálculo interes'!B147-AEAT!$C$7&gt;=0,AEAT!$D$7,0)-IF('Cálculo interes'!B147-AEAT!$C$8&gt;=0,AEAT!$D$8,0)-IF('Cálculo interes'!B147-AEAT!$C$9&gt;=0,AEAT!$D$9,0)-IF('Cálculo interes'!B147-AEAT!$C$10&gt;=0,AEAT!$D$10,0)</f>
        <v>-30000</v>
      </c>
      <c r="B147" s="2">
        <f t="shared" si="4"/>
        <v>44797</v>
      </c>
      <c r="C147" s="3">
        <f t="array" ref="C147">+IF(A147&lt;=0,0,(A147-A146)*0.03*(INDEX(A147:$B$307,MATCH(TRUE,A147:$A$307&lt;=0,0),2)-B147)/365)</f>
        <v>0</v>
      </c>
      <c r="D147" s="3">
        <f t="shared" si="5"/>
        <v>712.60273972602727</v>
      </c>
      <c r="E147" s="2"/>
    </row>
    <row r="148" spans="1:5" x14ac:dyDescent="0.35">
      <c r="A148" s="3">
        <f>+SUM(Suministros!$D$2:D148)-IF('Cálculo interes'!B148-AEAT!$G$3&gt;=0,AEAT!$G$4,0)-IF('Cálculo interes'!B148-AEAT!$C$4&gt;=0,AEAT!$G$5,0)-IF('Cálculo interes'!B148-AEAT!$C$2&gt;=0,AEAT!$D$2,0)-IF('Cálculo interes'!B148-AEAT!$C$3&gt;=0,AEAT!$D$3,0)-IF('Cálculo interes'!B148-AEAT!$C$4&gt;=0,AEAT!$D$4,0)-IF('Cálculo interes'!B148-AEAT!$C$5&gt;=0,AEAT!$D$5,0)-IF('Cálculo interes'!B148-AEAT!$C$6&gt;=0,AEAT!$D$6,0)-IF('Cálculo interes'!B148-AEAT!$C$7&gt;=0,AEAT!$D$7,0)-IF('Cálculo interes'!B148-AEAT!$C$8&gt;=0,AEAT!$D$8,0)-IF('Cálculo interes'!B148-AEAT!$C$9&gt;=0,AEAT!$D$9,0)-IF('Cálculo interes'!B148-AEAT!$C$10&gt;=0,AEAT!$D$10,0)</f>
        <v>-20000</v>
      </c>
      <c r="B148" s="2">
        <f t="shared" si="4"/>
        <v>44798</v>
      </c>
      <c r="C148" s="3">
        <f t="array" ref="C148">+IF(A148&lt;=0,0,(A148-A147)*0.03*(INDEX(A148:$B$307,MATCH(TRUE,A148:$A$307&lt;=0,0),2)-B148)/365)</f>
        <v>0</v>
      </c>
      <c r="D148" s="3">
        <f t="shared" si="5"/>
        <v>712.60273972602727</v>
      </c>
      <c r="E148" s="2"/>
    </row>
    <row r="149" spans="1:5" x14ac:dyDescent="0.35">
      <c r="A149" s="3">
        <f>+SUM(Suministros!$D$2:D149)-IF('Cálculo interes'!B149-AEAT!$G$3&gt;=0,AEAT!$G$4,0)-IF('Cálculo interes'!B149-AEAT!$C$4&gt;=0,AEAT!$G$5,0)-IF('Cálculo interes'!B149-AEAT!$C$2&gt;=0,AEAT!$D$2,0)-IF('Cálculo interes'!B149-AEAT!$C$3&gt;=0,AEAT!$D$3,0)-IF('Cálculo interes'!B149-AEAT!$C$4&gt;=0,AEAT!$D$4,0)-IF('Cálculo interes'!B149-AEAT!$C$5&gt;=0,AEAT!$D$5,0)-IF('Cálculo interes'!B149-AEAT!$C$6&gt;=0,AEAT!$D$6,0)-IF('Cálculo interes'!B149-AEAT!$C$7&gt;=0,AEAT!$D$7,0)-IF('Cálculo interes'!B149-AEAT!$C$8&gt;=0,AEAT!$D$8,0)-IF('Cálculo interes'!B149-AEAT!$C$9&gt;=0,AEAT!$D$9,0)-IF('Cálculo interes'!B149-AEAT!$C$10&gt;=0,AEAT!$D$10,0)</f>
        <v>-10000</v>
      </c>
      <c r="B149" s="2">
        <f t="shared" si="4"/>
        <v>44799</v>
      </c>
      <c r="C149" s="3">
        <f t="array" ref="C149">+IF(A149&lt;=0,0,(A149-A148)*0.03*(INDEX(A149:$B$307,MATCH(TRUE,A149:$A$307&lt;=0,0),2)-B149)/365)</f>
        <v>0</v>
      </c>
      <c r="D149" s="3">
        <f t="shared" si="5"/>
        <v>712.60273972602727</v>
      </c>
      <c r="E149" s="2"/>
    </row>
    <row r="150" spans="1:5" x14ac:dyDescent="0.35">
      <c r="A150" s="3">
        <f>+SUM(Suministros!$D$2:D150)-IF('Cálculo interes'!B150-AEAT!$G$3&gt;=0,AEAT!$G$4,0)-IF('Cálculo interes'!B150-AEAT!$C$4&gt;=0,AEAT!$G$5,0)-IF('Cálculo interes'!B150-AEAT!$C$2&gt;=0,AEAT!$D$2,0)-IF('Cálculo interes'!B150-AEAT!$C$3&gt;=0,AEAT!$D$3,0)-IF('Cálculo interes'!B150-AEAT!$C$4&gt;=0,AEAT!$D$4,0)-IF('Cálculo interes'!B150-AEAT!$C$5&gt;=0,AEAT!$D$5,0)-IF('Cálculo interes'!B150-AEAT!$C$6&gt;=0,AEAT!$D$6,0)-IF('Cálculo interes'!B150-AEAT!$C$7&gt;=0,AEAT!$D$7,0)-IF('Cálculo interes'!B150-AEAT!$C$8&gt;=0,AEAT!$D$8,0)-IF('Cálculo interes'!B150-AEAT!$C$9&gt;=0,AEAT!$D$9,0)-IF('Cálculo interes'!B150-AEAT!$C$10&gt;=0,AEAT!$D$10,0)</f>
        <v>0</v>
      </c>
      <c r="B150" s="2">
        <f t="shared" si="4"/>
        <v>44800</v>
      </c>
      <c r="C150" s="3">
        <f t="array" ref="C150">+IF(A150&lt;=0,0,(A150-A149)*0.03*(INDEX(A150:$B$307,MATCH(TRUE,A150:$A$307&lt;=0,0),2)-B150)/365)</f>
        <v>0</v>
      </c>
      <c r="D150" s="3">
        <f t="shared" si="5"/>
        <v>712.60273972602727</v>
      </c>
      <c r="E150" s="2"/>
    </row>
    <row r="151" spans="1:5" x14ac:dyDescent="0.35">
      <c r="A151" s="3">
        <f>+SUM(Suministros!$D$2:D151)-IF('Cálculo interes'!B151-AEAT!$G$3&gt;=0,AEAT!$G$4,0)-IF('Cálculo interes'!B151-AEAT!$C$4&gt;=0,AEAT!$G$5,0)-IF('Cálculo interes'!B151-AEAT!$C$2&gt;=0,AEAT!$D$2,0)-IF('Cálculo interes'!B151-AEAT!$C$3&gt;=0,AEAT!$D$3,0)-IF('Cálculo interes'!B151-AEAT!$C$4&gt;=0,AEAT!$D$4,0)-IF('Cálculo interes'!B151-AEAT!$C$5&gt;=0,AEAT!$D$5,0)-IF('Cálculo interes'!B151-AEAT!$C$6&gt;=0,AEAT!$D$6,0)-IF('Cálculo interes'!B151-AEAT!$C$7&gt;=0,AEAT!$D$7,0)-IF('Cálculo interes'!B151-AEAT!$C$8&gt;=0,AEAT!$D$8,0)-IF('Cálculo interes'!B151-AEAT!$C$9&gt;=0,AEAT!$D$9,0)-IF('Cálculo interes'!B151-AEAT!$C$10&gt;=0,AEAT!$D$10,0)</f>
        <v>10000</v>
      </c>
      <c r="B151" s="2">
        <f t="shared" si="4"/>
        <v>44801</v>
      </c>
      <c r="C151" s="3">
        <f t="array" ref="C151">+IF(A151&lt;=0,0,(A151-A150)*0.03*(INDEX(A151:$B$307,MATCH(TRUE,A151:$A$307&lt;=0,0),2)-B151)/365)</f>
        <v>13.150684931506849</v>
      </c>
      <c r="D151" s="3">
        <f t="shared" si="5"/>
        <v>725.75342465753408</v>
      </c>
      <c r="E151" s="2"/>
    </row>
    <row r="152" spans="1:5" x14ac:dyDescent="0.35">
      <c r="A152" s="3">
        <f>+SUM(Suministros!$D$2:D152)-IF('Cálculo interes'!B152-AEAT!$G$3&gt;=0,AEAT!$G$4,0)-IF('Cálculo interes'!B152-AEAT!$C$4&gt;=0,AEAT!$G$5,0)-IF('Cálculo interes'!B152-AEAT!$C$2&gt;=0,AEAT!$D$2,0)-IF('Cálculo interes'!B152-AEAT!$C$3&gt;=0,AEAT!$D$3,0)-IF('Cálculo interes'!B152-AEAT!$C$4&gt;=0,AEAT!$D$4,0)-IF('Cálculo interes'!B152-AEAT!$C$5&gt;=0,AEAT!$D$5,0)-IF('Cálculo interes'!B152-AEAT!$C$6&gt;=0,AEAT!$D$6,0)-IF('Cálculo interes'!B152-AEAT!$C$7&gt;=0,AEAT!$D$7,0)-IF('Cálculo interes'!B152-AEAT!$C$8&gt;=0,AEAT!$D$8,0)-IF('Cálculo interes'!B152-AEAT!$C$9&gt;=0,AEAT!$D$9,0)-IF('Cálculo interes'!B152-AEAT!$C$10&gt;=0,AEAT!$D$10,0)</f>
        <v>20000</v>
      </c>
      <c r="B152" s="2">
        <f t="shared" si="4"/>
        <v>44802</v>
      </c>
      <c r="C152" s="3">
        <f t="array" ref="C152">+IF(A152&lt;=0,0,(A152-A151)*0.03*(INDEX(A152:$B$307,MATCH(TRUE,A152:$A$307&lt;=0,0),2)-B152)/365)</f>
        <v>12.328767123287671</v>
      </c>
      <c r="D152" s="3">
        <f t="shared" si="5"/>
        <v>738.08219178082174</v>
      </c>
      <c r="E152" s="2"/>
    </row>
    <row r="153" spans="1:5" x14ac:dyDescent="0.35">
      <c r="A153" s="3">
        <f>+SUM(Suministros!$D$2:D153)-IF('Cálculo interes'!B153-AEAT!$G$3&gt;=0,AEAT!$G$4,0)-IF('Cálculo interes'!B153-AEAT!$C$4&gt;=0,AEAT!$G$5,0)-IF('Cálculo interes'!B153-AEAT!$C$2&gt;=0,AEAT!$D$2,0)-IF('Cálculo interes'!B153-AEAT!$C$3&gt;=0,AEAT!$D$3,0)-IF('Cálculo interes'!B153-AEAT!$C$4&gt;=0,AEAT!$D$4,0)-IF('Cálculo interes'!B153-AEAT!$C$5&gt;=0,AEAT!$D$5,0)-IF('Cálculo interes'!B153-AEAT!$C$6&gt;=0,AEAT!$D$6,0)-IF('Cálculo interes'!B153-AEAT!$C$7&gt;=0,AEAT!$D$7,0)-IF('Cálculo interes'!B153-AEAT!$C$8&gt;=0,AEAT!$D$8,0)-IF('Cálculo interes'!B153-AEAT!$C$9&gt;=0,AEAT!$D$9,0)-IF('Cálculo interes'!B153-AEAT!$C$10&gt;=0,AEAT!$D$10,0)</f>
        <v>30000</v>
      </c>
      <c r="B153" s="2">
        <f t="shared" si="4"/>
        <v>44803</v>
      </c>
      <c r="C153" s="3">
        <f t="array" ref="C153">+IF(A153&lt;=0,0,(A153-A152)*0.03*(INDEX(A153:$B$307,MATCH(TRUE,A153:$A$307&lt;=0,0),2)-B153)/365)</f>
        <v>11.506849315068493</v>
      </c>
      <c r="D153" s="3">
        <f t="shared" si="5"/>
        <v>749.58904109589025</v>
      </c>
      <c r="E153" s="2"/>
    </row>
    <row r="154" spans="1:5" x14ac:dyDescent="0.35">
      <c r="A154" s="3">
        <f>+SUM(Suministros!$D$2:D154)-IF('Cálculo interes'!B154-AEAT!$G$3&gt;=0,AEAT!$G$4,0)-IF('Cálculo interes'!B154-AEAT!$C$4&gt;=0,AEAT!$G$5,0)-IF('Cálculo interes'!B154-AEAT!$C$2&gt;=0,AEAT!$D$2,0)-IF('Cálculo interes'!B154-AEAT!$C$3&gt;=0,AEAT!$D$3,0)-IF('Cálculo interes'!B154-AEAT!$C$4&gt;=0,AEAT!$D$4,0)-IF('Cálculo interes'!B154-AEAT!$C$5&gt;=0,AEAT!$D$5,0)-IF('Cálculo interes'!B154-AEAT!$C$6&gt;=0,AEAT!$D$6,0)-IF('Cálculo interes'!B154-AEAT!$C$7&gt;=0,AEAT!$D$7,0)-IF('Cálculo interes'!B154-AEAT!$C$8&gt;=0,AEAT!$D$8,0)-IF('Cálculo interes'!B154-AEAT!$C$9&gt;=0,AEAT!$D$9,0)-IF('Cálculo interes'!B154-AEAT!$C$10&gt;=0,AEAT!$D$10,0)</f>
        <v>40000</v>
      </c>
      <c r="B154" s="2">
        <f t="shared" si="4"/>
        <v>44804</v>
      </c>
      <c r="C154" s="3">
        <f t="array" ref="C154">+IF(A154&lt;=0,0,(A154-A153)*0.03*(INDEX(A154:$B$307,MATCH(TRUE,A154:$A$307&lt;=0,0),2)-B154)/365)</f>
        <v>10.684931506849315</v>
      </c>
      <c r="D154" s="3">
        <f t="shared" si="5"/>
        <v>760.2739726027396</v>
      </c>
      <c r="E154" s="2"/>
    </row>
    <row r="155" spans="1:5" x14ac:dyDescent="0.35">
      <c r="A155" s="3">
        <f>+SUM(Suministros!$D$2:D155)-IF('Cálculo interes'!B155-AEAT!$G$3&gt;=0,AEAT!$G$4,0)-IF('Cálculo interes'!B155-AEAT!$C$4&gt;=0,AEAT!$G$5,0)-IF('Cálculo interes'!B155-AEAT!$C$2&gt;=0,AEAT!$D$2,0)-IF('Cálculo interes'!B155-AEAT!$C$3&gt;=0,AEAT!$D$3,0)-IF('Cálculo interes'!B155-AEAT!$C$4&gt;=0,AEAT!$D$4,0)-IF('Cálculo interes'!B155-AEAT!$C$5&gt;=0,AEAT!$D$5,0)-IF('Cálculo interes'!B155-AEAT!$C$6&gt;=0,AEAT!$D$6,0)-IF('Cálculo interes'!B155-AEAT!$C$7&gt;=0,AEAT!$D$7,0)-IF('Cálculo interes'!B155-AEAT!$C$8&gt;=0,AEAT!$D$8,0)-IF('Cálculo interes'!B155-AEAT!$C$9&gt;=0,AEAT!$D$9,0)-IF('Cálculo interes'!B155-AEAT!$C$10&gt;=0,AEAT!$D$10,0)</f>
        <v>50000</v>
      </c>
      <c r="B155" s="2">
        <f t="shared" si="4"/>
        <v>44805</v>
      </c>
      <c r="C155" s="3">
        <f t="array" ref="C155">+IF(A155&lt;=0,0,(A155-A154)*0.03*(INDEX(A155:$B$307,MATCH(TRUE,A155:$A$307&lt;=0,0),2)-B155)/365)</f>
        <v>9.8630136986301373</v>
      </c>
      <c r="D155" s="3">
        <f t="shared" si="5"/>
        <v>770.13698630136969</v>
      </c>
      <c r="E155" s="2"/>
    </row>
    <row r="156" spans="1:5" x14ac:dyDescent="0.35">
      <c r="A156" s="3">
        <f>+SUM(Suministros!$D$2:D156)-IF('Cálculo interes'!B156-AEAT!$G$3&gt;=0,AEAT!$G$4,0)-IF('Cálculo interes'!B156-AEAT!$C$4&gt;=0,AEAT!$G$5,0)-IF('Cálculo interes'!B156-AEAT!$C$2&gt;=0,AEAT!$D$2,0)-IF('Cálculo interes'!B156-AEAT!$C$3&gt;=0,AEAT!$D$3,0)-IF('Cálculo interes'!B156-AEAT!$C$4&gt;=0,AEAT!$D$4,0)-IF('Cálculo interes'!B156-AEAT!$C$5&gt;=0,AEAT!$D$5,0)-IF('Cálculo interes'!B156-AEAT!$C$6&gt;=0,AEAT!$D$6,0)-IF('Cálculo interes'!B156-AEAT!$C$7&gt;=0,AEAT!$D$7,0)-IF('Cálculo interes'!B156-AEAT!$C$8&gt;=0,AEAT!$D$8,0)-IF('Cálculo interes'!B156-AEAT!$C$9&gt;=0,AEAT!$D$9,0)-IF('Cálculo interes'!B156-AEAT!$C$10&gt;=0,AEAT!$D$10,0)</f>
        <v>60000</v>
      </c>
      <c r="B156" s="2">
        <f t="shared" si="4"/>
        <v>44806</v>
      </c>
      <c r="C156" s="3">
        <f t="array" ref="C156">+IF(A156&lt;=0,0,(A156-A155)*0.03*(INDEX(A156:$B$307,MATCH(TRUE,A156:$A$307&lt;=0,0),2)-B156)/365)</f>
        <v>9.0410958904109595</v>
      </c>
      <c r="D156" s="3">
        <f t="shared" si="5"/>
        <v>779.17808219178062</v>
      </c>
      <c r="E156" s="2"/>
    </row>
    <row r="157" spans="1:5" x14ac:dyDescent="0.35">
      <c r="A157" s="3">
        <f>+SUM(Suministros!$D$2:D157)-IF('Cálculo interes'!B157-AEAT!$G$3&gt;=0,AEAT!$G$4,0)-IF('Cálculo interes'!B157-AEAT!$C$4&gt;=0,AEAT!$G$5,0)-IF('Cálculo interes'!B157-AEAT!$C$2&gt;=0,AEAT!$D$2,0)-IF('Cálculo interes'!B157-AEAT!$C$3&gt;=0,AEAT!$D$3,0)-IF('Cálculo interes'!B157-AEAT!$C$4&gt;=0,AEAT!$D$4,0)-IF('Cálculo interes'!B157-AEAT!$C$5&gt;=0,AEAT!$D$5,0)-IF('Cálculo interes'!B157-AEAT!$C$6&gt;=0,AEAT!$D$6,0)-IF('Cálculo interes'!B157-AEAT!$C$7&gt;=0,AEAT!$D$7,0)-IF('Cálculo interes'!B157-AEAT!$C$8&gt;=0,AEAT!$D$8,0)-IF('Cálculo interes'!B157-AEAT!$C$9&gt;=0,AEAT!$D$9,0)-IF('Cálculo interes'!B157-AEAT!$C$10&gt;=0,AEAT!$D$10,0)</f>
        <v>70000</v>
      </c>
      <c r="B157" s="2">
        <f t="shared" si="4"/>
        <v>44807</v>
      </c>
      <c r="C157" s="3">
        <f t="array" ref="C157">+IF(A157&lt;=0,0,(A157-A156)*0.03*(INDEX(A157:$B$307,MATCH(TRUE,A157:$A$307&lt;=0,0),2)-B157)/365)</f>
        <v>8.2191780821917817</v>
      </c>
      <c r="D157" s="3">
        <f t="shared" si="5"/>
        <v>787.39726027397239</v>
      </c>
      <c r="E157" s="2"/>
    </row>
    <row r="158" spans="1:5" x14ac:dyDescent="0.35">
      <c r="A158" s="3">
        <f>+SUM(Suministros!$D$2:D158)-IF('Cálculo interes'!B158-AEAT!$G$3&gt;=0,AEAT!$G$4,0)-IF('Cálculo interes'!B158-AEAT!$C$4&gt;=0,AEAT!$G$5,0)-IF('Cálculo interes'!B158-AEAT!$C$2&gt;=0,AEAT!$D$2,0)-IF('Cálculo interes'!B158-AEAT!$C$3&gt;=0,AEAT!$D$3,0)-IF('Cálculo interes'!B158-AEAT!$C$4&gt;=0,AEAT!$D$4,0)-IF('Cálculo interes'!B158-AEAT!$C$5&gt;=0,AEAT!$D$5,0)-IF('Cálculo interes'!B158-AEAT!$C$6&gt;=0,AEAT!$D$6,0)-IF('Cálculo interes'!B158-AEAT!$C$7&gt;=0,AEAT!$D$7,0)-IF('Cálculo interes'!B158-AEAT!$C$8&gt;=0,AEAT!$D$8,0)-IF('Cálculo interes'!B158-AEAT!$C$9&gt;=0,AEAT!$D$9,0)-IF('Cálculo interes'!B158-AEAT!$C$10&gt;=0,AEAT!$D$10,0)</f>
        <v>80000</v>
      </c>
      <c r="B158" s="2">
        <f t="shared" si="4"/>
        <v>44808</v>
      </c>
      <c r="C158" s="3">
        <f t="array" ref="C158">+IF(A158&lt;=0,0,(A158-A157)*0.03*(INDEX(A158:$B$307,MATCH(TRUE,A158:$A$307&lt;=0,0),2)-B158)/365)</f>
        <v>7.397260273972603</v>
      </c>
      <c r="D158" s="3">
        <f t="shared" si="5"/>
        <v>794.79452054794501</v>
      </c>
      <c r="E158" s="2"/>
    </row>
    <row r="159" spans="1:5" x14ac:dyDescent="0.35">
      <c r="A159" s="3">
        <f>+SUM(Suministros!$D$2:D159)-IF('Cálculo interes'!B159-AEAT!$G$3&gt;=0,AEAT!$G$4,0)-IF('Cálculo interes'!B159-AEAT!$C$4&gt;=0,AEAT!$G$5,0)-IF('Cálculo interes'!B159-AEAT!$C$2&gt;=0,AEAT!$D$2,0)-IF('Cálculo interes'!B159-AEAT!$C$3&gt;=0,AEAT!$D$3,0)-IF('Cálculo interes'!B159-AEAT!$C$4&gt;=0,AEAT!$D$4,0)-IF('Cálculo interes'!B159-AEAT!$C$5&gt;=0,AEAT!$D$5,0)-IF('Cálculo interes'!B159-AEAT!$C$6&gt;=0,AEAT!$D$6,0)-IF('Cálculo interes'!B159-AEAT!$C$7&gt;=0,AEAT!$D$7,0)-IF('Cálculo interes'!B159-AEAT!$C$8&gt;=0,AEAT!$D$8,0)-IF('Cálculo interes'!B159-AEAT!$C$9&gt;=0,AEAT!$D$9,0)-IF('Cálculo interes'!B159-AEAT!$C$10&gt;=0,AEAT!$D$10,0)</f>
        <v>90000</v>
      </c>
      <c r="B159" s="2">
        <f t="shared" si="4"/>
        <v>44809</v>
      </c>
      <c r="C159" s="3">
        <f t="array" ref="C159">+IF(A159&lt;=0,0,(A159-A158)*0.03*(INDEX(A159:$B$307,MATCH(TRUE,A159:$A$307&lt;=0,0),2)-B159)/365)</f>
        <v>6.5753424657534243</v>
      </c>
      <c r="D159" s="3">
        <f t="shared" si="5"/>
        <v>801.36986301369848</v>
      </c>
      <c r="E159" s="2"/>
    </row>
    <row r="160" spans="1:5" x14ac:dyDescent="0.35">
      <c r="A160" s="3">
        <f>+SUM(Suministros!$D$2:D160)-IF('Cálculo interes'!B160-AEAT!$G$3&gt;=0,AEAT!$G$4,0)-IF('Cálculo interes'!B160-AEAT!$C$4&gt;=0,AEAT!$G$5,0)-IF('Cálculo interes'!B160-AEAT!$C$2&gt;=0,AEAT!$D$2,0)-IF('Cálculo interes'!B160-AEAT!$C$3&gt;=0,AEAT!$D$3,0)-IF('Cálculo interes'!B160-AEAT!$C$4&gt;=0,AEAT!$D$4,0)-IF('Cálculo interes'!B160-AEAT!$C$5&gt;=0,AEAT!$D$5,0)-IF('Cálculo interes'!B160-AEAT!$C$6&gt;=0,AEAT!$D$6,0)-IF('Cálculo interes'!B160-AEAT!$C$7&gt;=0,AEAT!$D$7,0)-IF('Cálculo interes'!B160-AEAT!$C$8&gt;=0,AEAT!$D$8,0)-IF('Cálculo interes'!B160-AEAT!$C$9&gt;=0,AEAT!$D$9,0)-IF('Cálculo interes'!B160-AEAT!$C$10&gt;=0,AEAT!$D$10,0)</f>
        <v>100000</v>
      </c>
      <c r="B160" s="2">
        <f t="shared" si="4"/>
        <v>44810</v>
      </c>
      <c r="C160" s="3">
        <f t="array" ref="C160">+IF(A160&lt;=0,0,(A160-A159)*0.03*(INDEX(A160:$B$307,MATCH(TRUE,A160:$A$307&lt;=0,0),2)-B160)/365)</f>
        <v>5.7534246575342465</v>
      </c>
      <c r="D160" s="3">
        <f t="shared" si="5"/>
        <v>807.12328767123267</v>
      </c>
      <c r="E160" s="2"/>
    </row>
    <row r="161" spans="1:5" x14ac:dyDescent="0.35">
      <c r="A161" s="3">
        <f>+SUM(Suministros!$D$2:D161)-IF('Cálculo interes'!B161-AEAT!$G$3&gt;=0,AEAT!$G$4,0)-IF('Cálculo interes'!B161-AEAT!$C$4&gt;=0,AEAT!$G$5,0)-IF('Cálculo interes'!B161-AEAT!$C$2&gt;=0,AEAT!$D$2,0)-IF('Cálculo interes'!B161-AEAT!$C$3&gt;=0,AEAT!$D$3,0)-IF('Cálculo interes'!B161-AEAT!$C$4&gt;=0,AEAT!$D$4,0)-IF('Cálculo interes'!B161-AEAT!$C$5&gt;=0,AEAT!$D$5,0)-IF('Cálculo interes'!B161-AEAT!$C$6&gt;=0,AEAT!$D$6,0)-IF('Cálculo interes'!B161-AEAT!$C$7&gt;=0,AEAT!$D$7,0)-IF('Cálculo interes'!B161-AEAT!$C$8&gt;=0,AEAT!$D$8,0)-IF('Cálculo interes'!B161-AEAT!$C$9&gt;=0,AEAT!$D$9,0)-IF('Cálculo interes'!B161-AEAT!$C$10&gt;=0,AEAT!$D$10,0)</f>
        <v>110000</v>
      </c>
      <c r="B161" s="2">
        <f t="shared" si="4"/>
        <v>44811</v>
      </c>
      <c r="C161" s="3">
        <f t="array" ref="C161">+IF(A161&lt;=0,0,(A161-A160)*0.03*(INDEX(A161:$B$307,MATCH(TRUE,A161:$A$307&lt;=0,0),2)-B161)/365)</f>
        <v>4.9315068493150687</v>
      </c>
      <c r="D161" s="3">
        <f t="shared" si="5"/>
        <v>812.05479452054772</v>
      </c>
      <c r="E161" s="2"/>
    </row>
    <row r="162" spans="1:5" x14ac:dyDescent="0.35">
      <c r="A162" s="3">
        <f>+SUM(Suministros!$D$2:D162)-IF('Cálculo interes'!B162-AEAT!$G$3&gt;=0,AEAT!$G$4,0)-IF('Cálculo interes'!B162-AEAT!$C$4&gt;=0,AEAT!$G$5,0)-IF('Cálculo interes'!B162-AEAT!$C$2&gt;=0,AEAT!$D$2,0)-IF('Cálculo interes'!B162-AEAT!$C$3&gt;=0,AEAT!$D$3,0)-IF('Cálculo interes'!B162-AEAT!$C$4&gt;=0,AEAT!$D$4,0)-IF('Cálculo interes'!B162-AEAT!$C$5&gt;=0,AEAT!$D$5,0)-IF('Cálculo interes'!B162-AEAT!$C$6&gt;=0,AEAT!$D$6,0)-IF('Cálculo interes'!B162-AEAT!$C$7&gt;=0,AEAT!$D$7,0)-IF('Cálculo interes'!B162-AEAT!$C$8&gt;=0,AEAT!$D$8,0)-IF('Cálculo interes'!B162-AEAT!$C$9&gt;=0,AEAT!$D$9,0)-IF('Cálculo interes'!B162-AEAT!$C$10&gt;=0,AEAT!$D$10,0)</f>
        <v>120000</v>
      </c>
      <c r="B162" s="2">
        <f t="shared" si="4"/>
        <v>44812</v>
      </c>
      <c r="C162" s="3">
        <f t="array" ref="C162">+IF(A162&lt;=0,0,(A162-A161)*0.03*(INDEX(A162:$B$307,MATCH(TRUE,A162:$A$307&lt;=0,0),2)-B162)/365)</f>
        <v>4.1095890410958908</v>
      </c>
      <c r="D162" s="3">
        <f t="shared" si="5"/>
        <v>816.1643835616436</v>
      </c>
      <c r="E162" s="2"/>
    </row>
    <row r="163" spans="1:5" x14ac:dyDescent="0.35">
      <c r="A163" s="3">
        <f>+SUM(Suministros!$D$2:D163)-IF('Cálculo interes'!B163-AEAT!$G$3&gt;=0,AEAT!$G$4,0)-IF('Cálculo interes'!B163-AEAT!$C$4&gt;=0,AEAT!$G$5,0)-IF('Cálculo interes'!B163-AEAT!$C$2&gt;=0,AEAT!$D$2,0)-IF('Cálculo interes'!B163-AEAT!$C$3&gt;=0,AEAT!$D$3,0)-IF('Cálculo interes'!B163-AEAT!$C$4&gt;=0,AEAT!$D$4,0)-IF('Cálculo interes'!B163-AEAT!$C$5&gt;=0,AEAT!$D$5,0)-IF('Cálculo interes'!B163-AEAT!$C$6&gt;=0,AEAT!$D$6,0)-IF('Cálculo interes'!B163-AEAT!$C$7&gt;=0,AEAT!$D$7,0)-IF('Cálculo interes'!B163-AEAT!$C$8&gt;=0,AEAT!$D$8,0)-IF('Cálculo interes'!B163-AEAT!$C$9&gt;=0,AEAT!$D$9,0)-IF('Cálculo interes'!B163-AEAT!$C$10&gt;=0,AEAT!$D$10,0)</f>
        <v>130000</v>
      </c>
      <c r="B163" s="2">
        <f t="shared" si="4"/>
        <v>44813</v>
      </c>
      <c r="C163" s="3">
        <f t="array" ref="C163">+IF(A163&lt;=0,0,(A163-A162)*0.03*(INDEX(A163:$B$307,MATCH(TRUE,A163:$A$307&lt;=0,0),2)-B163)/365)</f>
        <v>3.2876712328767121</v>
      </c>
      <c r="D163" s="3">
        <f t="shared" si="5"/>
        <v>819.45205479452034</v>
      </c>
      <c r="E163" s="2"/>
    </row>
    <row r="164" spans="1:5" x14ac:dyDescent="0.35">
      <c r="A164" s="3">
        <f>+SUM(Suministros!$D$2:D164)-IF('Cálculo interes'!B164-AEAT!$G$3&gt;=0,AEAT!$G$4,0)-IF('Cálculo interes'!B164-AEAT!$C$4&gt;=0,AEAT!$G$5,0)-IF('Cálculo interes'!B164-AEAT!$C$2&gt;=0,AEAT!$D$2,0)-IF('Cálculo interes'!B164-AEAT!$C$3&gt;=0,AEAT!$D$3,0)-IF('Cálculo interes'!B164-AEAT!$C$4&gt;=0,AEAT!$D$4,0)-IF('Cálculo interes'!B164-AEAT!$C$5&gt;=0,AEAT!$D$5,0)-IF('Cálculo interes'!B164-AEAT!$C$6&gt;=0,AEAT!$D$6,0)-IF('Cálculo interes'!B164-AEAT!$C$7&gt;=0,AEAT!$D$7,0)-IF('Cálculo interes'!B164-AEAT!$C$8&gt;=0,AEAT!$D$8,0)-IF('Cálculo interes'!B164-AEAT!$C$9&gt;=0,AEAT!$D$9,0)-IF('Cálculo interes'!B164-AEAT!$C$10&gt;=0,AEAT!$D$10,0)</f>
        <v>140000</v>
      </c>
      <c r="B164" s="2">
        <f t="shared" si="4"/>
        <v>44814</v>
      </c>
      <c r="C164" s="3">
        <f t="array" ref="C164">+IF(A164&lt;=0,0,(A164-A163)*0.03*(INDEX(A164:$B$307,MATCH(TRUE,A164:$A$307&lt;=0,0),2)-B164)/365)</f>
        <v>2.4657534246575343</v>
      </c>
      <c r="D164" s="3">
        <f t="shared" si="5"/>
        <v>821.91780821917791</v>
      </c>
      <c r="E164" s="2"/>
    </row>
    <row r="165" spans="1:5" x14ac:dyDescent="0.35">
      <c r="A165" s="3">
        <f>+SUM(Suministros!$D$2:D165)-IF('Cálculo interes'!B165-AEAT!$G$3&gt;=0,AEAT!$G$4,0)-IF('Cálculo interes'!B165-AEAT!$C$4&gt;=0,AEAT!$G$5,0)-IF('Cálculo interes'!B165-AEAT!$C$2&gt;=0,AEAT!$D$2,0)-IF('Cálculo interes'!B165-AEAT!$C$3&gt;=0,AEAT!$D$3,0)-IF('Cálculo interes'!B165-AEAT!$C$4&gt;=0,AEAT!$D$4,0)-IF('Cálculo interes'!B165-AEAT!$C$5&gt;=0,AEAT!$D$5,0)-IF('Cálculo interes'!B165-AEAT!$C$6&gt;=0,AEAT!$D$6,0)-IF('Cálculo interes'!B165-AEAT!$C$7&gt;=0,AEAT!$D$7,0)-IF('Cálculo interes'!B165-AEAT!$C$8&gt;=0,AEAT!$D$8,0)-IF('Cálculo interes'!B165-AEAT!$C$9&gt;=0,AEAT!$D$9,0)-IF('Cálculo interes'!B165-AEAT!$C$10&gt;=0,AEAT!$D$10,0)</f>
        <v>150000</v>
      </c>
      <c r="B165" s="2">
        <f t="shared" si="4"/>
        <v>44815</v>
      </c>
      <c r="C165" s="3">
        <f t="array" ref="C165">+IF(A165&lt;=0,0,(A165-A164)*0.03*(INDEX(A165:$B$307,MATCH(TRUE,A165:$A$307&lt;=0,0),2)-B165)/365)</f>
        <v>1.6438356164383561</v>
      </c>
      <c r="D165" s="3">
        <f t="shared" si="5"/>
        <v>823.56164383561622</v>
      </c>
      <c r="E165" s="2"/>
    </row>
    <row r="166" spans="1:5" x14ac:dyDescent="0.35">
      <c r="A166" s="3">
        <f>+SUM(Suministros!$D$2:D166)-IF('Cálculo interes'!B166-AEAT!$G$3&gt;=0,AEAT!$G$4,0)-IF('Cálculo interes'!B166-AEAT!$C$4&gt;=0,AEAT!$G$5,0)-IF('Cálculo interes'!B166-AEAT!$C$2&gt;=0,AEAT!$D$2,0)-IF('Cálculo interes'!B166-AEAT!$C$3&gt;=0,AEAT!$D$3,0)-IF('Cálculo interes'!B166-AEAT!$C$4&gt;=0,AEAT!$D$4,0)-IF('Cálculo interes'!B166-AEAT!$C$5&gt;=0,AEAT!$D$5,0)-IF('Cálculo interes'!B166-AEAT!$C$6&gt;=0,AEAT!$D$6,0)-IF('Cálculo interes'!B166-AEAT!$C$7&gt;=0,AEAT!$D$7,0)-IF('Cálculo interes'!B166-AEAT!$C$8&gt;=0,AEAT!$D$8,0)-IF('Cálculo interes'!B166-AEAT!$C$9&gt;=0,AEAT!$D$9,0)-IF('Cálculo interes'!B166-AEAT!$C$10&gt;=0,AEAT!$D$10,0)</f>
        <v>160000</v>
      </c>
      <c r="B166" s="2">
        <f t="shared" si="4"/>
        <v>44816</v>
      </c>
      <c r="C166" s="3">
        <f t="array" ref="C166">+IF(A166&lt;=0,0,(A166-A165)*0.03*(INDEX(A166:$B$307,MATCH(TRUE,A166:$A$307&lt;=0,0),2)-B166)/365)</f>
        <v>0.82191780821917804</v>
      </c>
      <c r="D166" s="3">
        <f t="shared" si="5"/>
        <v>824.38356164383538</v>
      </c>
      <c r="E166" s="2"/>
    </row>
    <row r="167" spans="1:5" x14ac:dyDescent="0.35">
      <c r="A167" s="3">
        <f>+SUM(Suministros!$D$2:D167)-IF('Cálculo interes'!B167-AEAT!$G$3&gt;=0,AEAT!$G$4,0)-IF('Cálculo interes'!B167-AEAT!$C$4&gt;=0,AEAT!$G$5,0)-IF('Cálculo interes'!B167-AEAT!$C$2&gt;=0,AEAT!$D$2,0)-IF('Cálculo interes'!B167-AEAT!$C$3&gt;=0,AEAT!$D$3,0)-IF('Cálculo interes'!B167-AEAT!$C$4&gt;=0,AEAT!$D$4,0)-IF('Cálculo interes'!B167-AEAT!$C$5&gt;=0,AEAT!$D$5,0)-IF('Cálculo interes'!B167-AEAT!$C$6&gt;=0,AEAT!$D$6,0)-IF('Cálculo interes'!B167-AEAT!$C$7&gt;=0,AEAT!$D$7,0)-IF('Cálculo interes'!B167-AEAT!$C$8&gt;=0,AEAT!$D$8,0)-IF('Cálculo interes'!B167-AEAT!$C$9&gt;=0,AEAT!$D$9,0)-IF('Cálculo interes'!B167-AEAT!$C$10&gt;=0,AEAT!$D$10,0)</f>
        <v>-140000</v>
      </c>
      <c r="B167" s="2">
        <f t="shared" si="4"/>
        <v>44817</v>
      </c>
      <c r="C167" s="3">
        <f t="array" ref="C167">+IF(A167&lt;=0,0,(A167-A166)*0.03*(INDEX(A167:$B$307,MATCH(TRUE,A167:$A$307&lt;=0,0),2)-B167)/365)</f>
        <v>0</v>
      </c>
      <c r="D167" s="3">
        <f t="shared" si="5"/>
        <v>824.38356164383538</v>
      </c>
      <c r="E167" s="2"/>
    </row>
    <row r="168" spans="1:5" x14ac:dyDescent="0.35">
      <c r="A168" s="3">
        <f>+SUM(Suministros!$D$2:D168)-IF('Cálculo interes'!B168-AEAT!$G$3&gt;=0,AEAT!$G$4,0)-IF('Cálculo interes'!B168-AEAT!$C$4&gt;=0,AEAT!$G$5,0)-IF('Cálculo interes'!B168-AEAT!$C$2&gt;=0,AEAT!$D$2,0)-IF('Cálculo interes'!B168-AEAT!$C$3&gt;=0,AEAT!$D$3,0)-IF('Cálculo interes'!B168-AEAT!$C$4&gt;=0,AEAT!$D$4,0)-IF('Cálculo interes'!B168-AEAT!$C$5&gt;=0,AEAT!$D$5,0)-IF('Cálculo interes'!B168-AEAT!$C$6&gt;=0,AEAT!$D$6,0)-IF('Cálculo interes'!B168-AEAT!$C$7&gt;=0,AEAT!$D$7,0)-IF('Cálculo interes'!B168-AEAT!$C$8&gt;=0,AEAT!$D$8,0)-IF('Cálculo interes'!B168-AEAT!$C$9&gt;=0,AEAT!$D$9,0)-IF('Cálculo interes'!B168-AEAT!$C$10&gt;=0,AEAT!$D$10,0)</f>
        <v>-130000</v>
      </c>
      <c r="B168" s="2">
        <f t="shared" si="4"/>
        <v>44818</v>
      </c>
      <c r="C168" s="3">
        <f t="array" ref="C168">+IF(A168&lt;=0,0,(A168-A167)*0.03*(INDEX(A168:$B$307,MATCH(TRUE,A168:$A$307&lt;=0,0),2)-B168)/365)</f>
        <v>0</v>
      </c>
      <c r="D168" s="3">
        <f t="shared" si="5"/>
        <v>824.38356164383538</v>
      </c>
      <c r="E168" s="2"/>
    </row>
    <row r="169" spans="1:5" x14ac:dyDescent="0.35">
      <c r="A169" s="3">
        <f>+SUM(Suministros!$D$2:D169)-IF('Cálculo interes'!B169-AEAT!$G$3&gt;=0,AEAT!$G$4,0)-IF('Cálculo interes'!B169-AEAT!$C$4&gt;=0,AEAT!$G$5,0)-IF('Cálculo interes'!B169-AEAT!$C$2&gt;=0,AEAT!$D$2,0)-IF('Cálculo interes'!B169-AEAT!$C$3&gt;=0,AEAT!$D$3,0)-IF('Cálculo interes'!B169-AEAT!$C$4&gt;=0,AEAT!$D$4,0)-IF('Cálculo interes'!B169-AEAT!$C$5&gt;=0,AEAT!$D$5,0)-IF('Cálculo interes'!B169-AEAT!$C$6&gt;=0,AEAT!$D$6,0)-IF('Cálculo interes'!B169-AEAT!$C$7&gt;=0,AEAT!$D$7,0)-IF('Cálculo interes'!B169-AEAT!$C$8&gt;=0,AEAT!$D$8,0)-IF('Cálculo interes'!B169-AEAT!$C$9&gt;=0,AEAT!$D$9,0)-IF('Cálculo interes'!B169-AEAT!$C$10&gt;=0,AEAT!$D$10,0)</f>
        <v>-120000</v>
      </c>
      <c r="B169" s="2">
        <f t="shared" si="4"/>
        <v>44819</v>
      </c>
      <c r="C169" s="3">
        <f t="array" ref="C169">+IF(A169&lt;=0,0,(A169-A168)*0.03*(INDEX(A169:$B$307,MATCH(TRUE,A169:$A$307&lt;=0,0),2)-B169)/365)</f>
        <v>0</v>
      </c>
      <c r="D169" s="3">
        <f t="shared" si="5"/>
        <v>824.38356164383538</v>
      </c>
      <c r="E169" s="2"/>
    </row>
    <row r="170" spans="1:5" x14ac:dyDescent="0.35">
      <c r="A170" s="3">
        <f>+SUM(Suministros!$D$2:D170)-IF('Cálculo interes'!B170-AEAT!$G$3&gt;=0,AEAT!$G$4,0)-IF('Cálculo interes'!B170-AEAT!$C$4&gt;=0,AEAT!$G$5,0)-IF('Cálculo interes'!B170-AEAT!$C$2&gt;=0,AEAT!$D$2,0)-IF('Cálculo interes'!B170-AEAT!$C$3&gt;=0,AEAT!$D$3,0)-IF('Cálculo interes'!B170-AEAT!$C$4&gt;=0,AEAT!$D$4,0)-IF('Cálculo interes'!B170-AEAT!$C$5&gt;=0,AEAT!$D$5,0)-IF('Cálculo interes'!B170-AEAT!$C$6&gt;=0,AEAT!$D$6,0)-IF('Cálculo interes'!B170-AEAT!$C$7&gt;=0,AEAT!$D$7,0)-IF('Cálculo interes'!B170-AEAT!$C$8&gt;=0,AEAT!$D$8,0)-IF('Cálculo interes'!B170-AEAT!$C$9&gt;=0,AEAT!$D$9,0)-IF('Cálculo interes'!B170-AEAT!$C$10&gt;=0,AEAT!$D$10,0)</f>
        <v>-110000</v>
      </c>
      <c r="B170" s="2">
        <f t="shared" si="4"/>
        <v>44820</v>
      </c>
      <c r="C170" s="3">
        <f t="array" ref="C170">+IF(A170&lt;=0,0,(A170-A169)*0.03*(INDEX(A170:$B$307,MATCH(TRUE,A170:$A$307&lt;=0,0),2)-B170)/365)</f>
        <v>0</v>
      </c>
      <c r="D170" s="3">
        <f t="shared" si="5"/>
        <v>824.38356164383538</v>
      </c>
      <c r="E170" s="2"/>
    </row>
    <row r="171" spans="1:5" x14ac:dyDescent="0.35">
      <c r="A171" s="3">
        <f>+SUM(Suministros!$D$2:D171)-IF('Cálculo interes'!B171-AEAT!$G$3&gt;=0,AEAT!$G$4,0)-IF('Cálculo interes'!B171-AEAT!$C$4&gt;=0,AEAT!$G$5,0)-IF('Cálculo interes'!B171-AEAT!$C$2&gt;=0,AEAT!$D$2,0)-IF('Cálculo interes'!B171-AEAT!$C$3&gt;=0,AEAT!$D$3,0)-IF('Cálculo interes'!B171-AEAT!$C$4&gt;=0,AEAT!$D$4,0)-IF('Cálculo interes'!B171-AEAT!$C$5&gt;=0,AEAT!$D$5,0)-IF('Cálculo interes'!B171-AEAT!$C$6&gt;=0,AEAT!$D$6,0)-IF('Cálculo interes'!B171-AEAT!$C$7&gt;=0,AEAT!$D$7,0)-IF('Cálculo interes'!B171-AEAT!$C$8&gt;=0,AEAT!$D$8,0)-IF('Cálculo interes'!B171-AEAT!$C$9&gt;=0,AEAT!$D$9,0)-IF('Cálculo interes'!B171-AEAT!$C$10&gt;=0,AEAT!$D$10,0)</f>
        <v>-100000</v>
      </c>
      <c r="B171" s="2">
        <f t="shared" si="4"/>
        <v>44821</v>
      </c>
      <c r="C171" s="3">
        <f t="array" ref="C171">+IF(A171&lt;=0,0,(A171-A170)*0.03*(INDEX(A171:$B$307,MATCH(TRUE,A171:$A$307&lt;=0,0),2)-B171)/365)</f>
        <v>0</v>
      </c>
      <c r="D171" s="3">
        <f t="shared" si="5"/>
        <v>824.38356164383538</v>
      </c>
      <c r="E171" s="2"/>
    </row>
    <row r="172" spans="1:5" x14ac:dyDescent="0.35">
      <c r="A172" s="3">
        <f>+SUM(Suministros!$D$2:D172)-IF('Cálculo interes'!B172-AEAT!$G$3&gt;=0,AEAT!$G$4,0)-IF('Cálculo interes'!B172-AEAT!$C$4&gt;=0,AEAT!$G$5,0)-IF('Cálculo interes'!B172-AEAT!$C$2&gt;=0,AEAT!$D$2,0)-IF('Cálculo interes'!B172-AEAT!$C$3&gt;=0,AEAT!$D$3,0)-IF('Cálculo interes'!B172-AEAT!$C$4&gt;=0,AEAT!$D$4,0)-IF('Cálculo interes'!B172-AEAT!$C$5&gt;=0,AEAT!$D$5,0)-IF('Cálculo interes'!B172-AEAT!$C$6&gt;=0,AEAT!$D$6,0)-IF('Cálculo interes'!B172-AEAT!$C$7&gt;=0,AEAT!$D$7,0)-IF('Cálculo interes'!B172-AEAT!$C$8&gt;=0,AEAT!$D$8,0)-IF('Cálculo interes'!B172-AEAT!$C$9&gt;=0,AEAT!$D$9,0)-IF('Cálculo interes'!B172-AEAT!$C$10&gt;=0,AEAT!$D$10,0)</f>
        <v>-90000</v>
      </c>
      <c r="B172" s="2">
        <f t="shared" si="4"/>
        <v>44822</v>
      </c>
      <c r="C172" s="3">
        <f t="array" ref="C172">+IF(A172&lt;=0,0,(A172-A171)*0.03*(INDEX(A172:$B$307,MATCH(TRUE,A172:$A$307&lt;=0,0),2)-B172)/365)</f>
        <v>0</v>
      </c>
      <c r="D172" s="3">
        <f t="shared" si="5"/>
        <v>824.38356164383538</v>
      </c>
      <c r="E172" s="2"/>
    </row>
    <row r="173" spans="1:5" x14ac:dyDescent="0.35">
      <c r="A173" s="3">
        <f>+SUM(Suministros!$D$2:D173)-IF('Cálculo interes'!B173-AEAT!$G$3&gt;=0,AEAT!$G$4,0)-IF('Cálculo interes'!B173-AEAT!$C$4&gt;=0,AEAT!$G$5,0)-IF('Cálculo interes'!B173-AEAT!$C$2&gt;=0,AEAT!$D$2,0)-IF('Cálculo interes'!B173-AEAT!$C$3&gt;=0,AEAT!$D$3,0)-IF('Cálculo interes'!B173-AEAT!$C$4&gt;=0,AEAT!$D$4,0)-IF('Cálculo interes'!B173-AEAT!$C$5&gt;=0,AEAT!$D$5,0)-IF('Cálculo interes'!B173-AEAT!$C$6&gt;=0,AEAT!$D$6,0)-IF('Cálculo interes'!B173-AEAT!$C$7&gt;=0,AEAT!$D$7,0)-IF('Cálculo interes'!B173-AEAT!$C$8&gt;=0,AEAT!$D$8,0)-IF('Cálculo interes'!B173-AEAT!$C$9&gt;=0,AEAT!$D$9,0)-IF('Cálculo interes'!B173-AEAT!$C$10&gt;=0,AEAT!$D$10,0)</f>
        <v>-80000</v>
      </c>
      <c r="B173" s="2">
        <f t="shared" si="4"/>
        <v>44823</v>
      </c>
      <c r="C173" s="3">
        <f t="array" ref="C173">+IF(A173&lt;=0,0,(A173-A172)*0.03*(INDEX(A173:$B$307,MATCH(TRUE,A173:$A$307&lt;=0,0),2)-B173)/365)</f>
        <v>0</v>
      </c>
      <c r="D173" s="3">
        <f t="shared" si="5"/>
        <v>824.38356164383538</v>
      </c>
      <c r="E173" s="2"/>
    </row>
    <row r="174" spans="1:5" x14ac:dyDescent="0.35">
      <c r="A174" s="3">
        <f>+SUM(Suministros!$D$2:D174)-IF('Cálculo interes'!B174-AEAT!$G$3&gt;=0,AEAT!$G$4,0)-IF('Cálculo interes'!B174-AEAT!$C$4&gt;=0,AEAT!$G$5,0)-IF('Cálculo interes'!B174-AEAT!$C$2&gt;=0,AEAT!$D$2,0)-IF('Cálculo interes'!B174-AEAT!$C$3&gt;=0,AEAT!$D$3,0)-IF('Cálculo interes'!B174-AEAT!$C$4&gt;=0,AEAT!$D$4,0)-IF('Cálculo interes'!B174-AEAT!$C$5&gt;=0,AEAT!$D$5,0)-IF('Cálculo interes'!B174-AEAT!$C$6&gt;=0,AEAT!$D$6,0)-IF('Cálculo interes'!B174-AEAT!$C$7&gt;=0,AEAT!$D$7,0)-IF('Cálculo interes'!B174-AEAT!$C$8&gt;=0,AEAT!$D$8,0)-IF('Cálculo interes'!B174-AEAT!$C$9&gt;=0,AEAT!$D$9,0)-IF('Cálculo interes'!B174-AEAT!$C$10&gt;=0,AEAT!$D$10,0)</f>
        <v>-70000</v>
      </c>
      <c r="B174" s="2">
        <f t="shared" si="4"/>
        <v>44824</v>
      </c>
      <c r="C174" s="3">
        <f t="array" ref="C174">+IF(A174&lt;=0,0,(A174-A173)*0.03*(INDEX(A174:$B$307,MATCH(TRUE,A174:$A$307&lt;=0,0),2)-B174)/365)</f>
        <v>0</v>
      </c>
      <c r="D174" s="3">
        <f t="shared" si="5"/>
        <v>824.38356164383538</v>
      </c>
      <c r="E174" s="2"/>
    </row>
    <row r="175" spans="1:5" x14ac:dyDescent="0.35">
      <c r="A175" s="3">
        <f>+SUM(Suministros!$D$2:D175)-IF('Cálculo interes'!B175-AEAT!$G$3&gt;=0,AEAT!$G$4,0)-IF('Cálculo interes'!B175-AEAT!$C$4&gt;=0,AEAT!$G$5,0)-IF('Cálculo interes'!B175-AEAT!$C$2&gt;=0,AEAT!$D$2,0)-IF('Cálculo interes'!B175-AEAT!$C$3&gt;=0,AEAT!$D$3,0)-IF('Cálculo interes'!B175-AEAT!$C$4&gt;=0,AEAT!$D$4,0)-IF('Cálculo interes'!B175-AEAT!$C$5&gt;=0,AEAT!$D$5,0)-IF('Cálculo interes'!B175-AEAT!$C$6&gt;=0,AEAT!$D$6,0)-IF('Cálculo interes'!B175-AEAT!$C$7&gt;=0,AEAT!$D$7,0)-IF('Cálculo interes'!B175-AEAT!$C$8&gt;=0,AEAT!$D$8,0)-IF('Cálculo interes'!B175-AEAT!$C$9&gt;=0,AEAT!$D$9,0)-IF('Cálculo interes'!B175-AEAT!$C$10&gt;=0,AEAT!$D$10,0)</f>
        <v>-60000</v>
      </c>
      <c r="B175" s="2">
        <f t="shared" si="4"/>
        <v>44825</v>
      </c>
      <c r="C175" s="3">
        <f t="array" ref="C175">+IF(A175&lt;=0,0,(A175-A174)*0.03*(INDEX(A175:$B$307,MATCH(TRUE,A175:$A$307&lt;=0,0),2)-B175)/365)</f>
        <v>0</v>
      </c>
      <c r="D175" s="3">
        <f t="shared" si="5"/>
        <v>824.38356164383538</v>
      </c>
      <c r="E175" s="2"/>
    </row>
    <row r="176" spans="1:5" x14ac:dyDescent="0.35">
      <c r="A176" s="3">
        <f>+SUM(Suministros!$D$2:D176)-IF('Cálculo interes'!B176-AEAT!$G$3&gt;=0,AEAT!$G$4,0)-IF('Cálculo interes'!B176-AEAT!$C$4&gt;=0,AEAT!$G$5,0)-IF('Cálculo interes'!B176-AEAT!$C$2&gt;=0,AEAT!$D$2,0)-IF('Cálculo interes'!B176-AEAT!$C$3&gt;=0,AEAT!$D$3,0)-IF('Cálculo interes'!B176-AEAT!$C$4&gt;=0,AEAT!$D$4,0)-IF('Cálculo interes'!B176-AEAT!$C$5&gt;=0,AEAT!$D$5,0)-IF('Cálculo interes'!B176-AEAT!$C$6&gt;=0,AEAT!$D$6,0)-IF('Cálculo interes'!B176-AEAT!$C$7&gt;=0,AEAT!$D$7,0)-IF('Cálculo interes'!B176-AEAT!$C$8&gt;=0,AEAT!$D$8,0)-IF('Cálculo interes'!B176-AEAT!$C$9&gt;=0,AEAT!$D$9,0)-IF('Cálculo interes'!B176-AEAT!$C$10&gt;=0,AEAT!$D$10,0)</f>
        <v>-50000</v>
      </c>
      <c r="B176" s="2">
        <f t="shared" si="4"/>
        <v>44826</v>
      </c>
      <c r="C176" s="3">
        <f t="array" ref="C176">+IF(A176&lt;=0,0,(A176-A175)*0.03*(INDEX(A176:$B$307,MATCH(TRUE,A176:$A$307&lt;=0,0),2)-B176)/365)</f>
        <v>0</v>
      </c>
      <c r="D176" s="3">
        <f t="shared" si="5"/>
        <v>824.38356164383538</v>
      </c>
      <c r="E176" s="2"/>
    </row>
    <row r="177" spans="1:5" x14ac:dyDescent="0.35">
      <c r="A177" s="3">
        <f>+SUM(Suministros!$D$2:D177)-IF('Cálculo interes'!B177-AEAT!$G$3&gt;=0,AEAT!$G$4,0)-IF('Cálculo interes'!B177-AEAT!$C$4&gt;=0,AEAT!$G$5,0)-IF('Cálculo interes'!B177-AEAT!$C$2&gt;=0,AEAT!$D$2,0)-IF('Cálculo interes'!B177-AEAT!$C$3&gt;=0,AEAT!$D$3,0)-IF('Cálculo interes'!B177-AEAT!$C$4&gt;=0,AEAT!$D$4,0)-IF('Cálculo interes'!B177-AEAT!$C$5&gt;=0,AEAT!$D$5,0)-IF('Cálculo interes'!B177-AEAT!$C$6&gt;=0,AEAT!$D$6,0)-IF('Cálculo interes'!B177-AEAT!$C$7&gt;=0,AEAT!$D$7,0)-IF('Cálculo interes'!B177-AEAT!$C$8&gt;=0,AEAT!$D$8,0)-IF('Cálculo interes'!B177-AEAT!$C$9&gt;=0,AEAT!$D$9,0)-IF('Cálculo interes'!B177-AEAT!$C$10&gt;=0,AEAT!$D$10,0)</f>
        <v>-40000</v>
      </c>
      <c r="B177" s="2">
        <f t="shared" si="4"/>
        <v>44827</v>
      </c>
      <c r="C177" s="3">
        <f t="array" ref="C177">+IF(A177&lt;=0,0,(A177-A176)*0.03*(INDEX(A177:$B$307,MATCH(TRUE,A177:$A$307&lt;=0,0),2)-B177)/365)</f>
        <v>0</v>
      </c>
      <c r="D177" s="3">
        <f t="shared" si="5"/>
        <v>824.38356164383538</v>
      </c>
      <c r="E177" s="2"/>
    </row>
    <row r="178" spans="1:5" x14ac:dyDescent="0.35">
      <c r="A178" s="3">
        <f>+SUM(Suministros!$D$2:D178)-IF('Cálculo interes'!B178-AEAT!$G$3&gt;=0,AEAT!$G$4,0)-IF('Cálculo interes'!B178-AEAT!$C$4&gt;=0,AEAT!$G$5,0)-IF('Cálculo interes'!B178-AEAT!$C$2&gt;=0,AEAT!$D$2,0)-IF('Cálculo interes'!B178-AEAT!$C$3&gt;=0,AEAT!$D$3,0)-IF('Cálculo interes'!B178-AEAT!$C$4&gt;=0,AEAT!$D$4,0)-IF('Cálculo interes'!B178-AEAT!$C$5&gt;=0,AEAT!$D$5,0)-IF('Cálculo interes'!B178-AEAT!$C$6&gt;=0,AEAT!$D$6,0)-IF('Cálculo interes'!B178-AEAT!$C$7&gt;=0,AEAT!$D$7,0)-IF('Cálculo interes'!B178-AEAT!$C$8&gt;=0,AEAT!$D$8,0)-IF('Cálculo interes'!B178-AEAT!$C$9&gt;=0,AEAT!$D$9,0)-IF('Cálculo interes'!B178-AEAT!$C$10&gt;=0,AEAT!$D$10,0)</f>
        <v>-30000</v>
      </c>
      <c r="B178" s="2">
        <f t="shared" si="4"/>
        <v>44828</v>
      </c>
      <c r="C178" s="3">
        <f t="array" ref="C178">+IF(A178&lt;=0,0,(A178-A177)*0.03*(INDEX(A178:$B$307,MATCH(TRUE,A178:$A$307&lt;=0,0),2)-B178)/365)</f>
        <v>0</v>
      </c>
      <c r="D178" s="3">
        <f t="shared" si="5"/>
        <v>824.38356164383538</v>
      </c>
      <c r="E178" s="2"/>
    </row>
    <row r="179" spans="1:5" x14ac:dyDescent="0.35">
      <c r="A179" s="3">
        <f>+SUM(Suministros!$D$2:D179)-IF('Cálculo interes'!B179-AEAT!$G$3&gt;=0,AEAT!$G$4,0)-IF('Cálculo interes'!B179-AEAT!$C$4&gt;=0,AEAT!$G$5,0)-IF('Cálculo interes'!B179-AEAT!$C$2&gt;=0,AEAT!$D$2,0)-IF('Cálculo interes'!B179-AEAT!$C$3&gt;=0,AEAT!$D$3,0)-IF('Cálculo interes'!B179-AEAT!$C$4&gt;=0,AEAT!$D$4,0)-IF('Cálculo interes'!B179-AEAT!$C$5&gt;=0,AEAT!$D$5,0)-IF('Cálculo interes'!B179-AEAT!$C$6&gt;=0,AEAT!$D$6,0)-IF('Cálculo interes'!B179-AEAT!$C$7&gt;=0,AEAT!$D$7,0)-IF('Cálculo interes'!B179-AEAT!$C$8&gt;=0,AEAT!$D$8,0)-IF('Cálculo interes'!B179-AEAT!$C$9&gt;=0,AEAT!$D$9,0)-IF('Cálculo interes'!B179-AEAT!$C$10&gt;=0,AEAT!$D$10,0)</f>
        <v>-20000</v>
      </c>
      <c r="B179" s="2">
        <f t="shared" si="4"/>
        <v>44829</v>
      </c>
      <c r="C179" s="3">
        <f t="array" ref="C179">+IF(A179&lt;=0,0,(A179-A178)*0.03*(INDEX(A179:$B$307,MATCH(TRUE,A179:$A$307&lt;=0,0),2)-B179)/365)</f>
        <v>0</v>
      </c>
      <c r="D179" s="3">
        <f t="shared" si="5"/>
        <v>824.38356164383538</v>
      </c>
      <c r="E179" s="2"/>
    </row>
    <row r="180" spans="1:5" x14ac:dyDescent="0.35">
      <c r="A180" s="3">
        <f>+SUM(Suministros!$D$2:D180)-IF('Cálculo interes'!B180-AEAT!$G$3&gt;=0,AEAT!$G$4,0)-IF('Cálculo interes'!B180-AEAT!$C$4&gt;=0,AEAT!$G$5,0)-IF('Cálculo interes'!B180-AEAT!$C$2&gt;=0,AEAT!$D$2,0)-IF('Cálculo interes'!B180-AEAT!$C$3&gt;=0,AEAT!$D$3,0)-IF('Cálculo interes'!B180-AEAT!$C$4&gt;=0,AEAT!$D$4,0)-IF('Cálculo interes'!B180-AEAT!$C$5&gt;=0,AEAT!$D$5,0)-IF('Cálculo interes'!B180-AEAT!$C$6&gt;=0,AEAT!$D$6,0)-IF('Cálculo interes'!B180-AEAT!$C$7&gt;=0,AEAT!$D$7,0)-IF('Cálculo interes'!B180-AEAT!$C$8&gt;=0,AEAT!$D$8,0)-IF('Cálculo interes'!B180-AEAT!$C$9&gt;=0,AEAT!$D$9,0)-IF('Cálculo interes'!B180-AEAT!$C$10&gt;=0,AEAT!$D$10,0)</f>
        <v>-10000</v>
      </c>
      <c r="B180" s="2">
        <f t="shared" si="4"/>
        <v>44830</v>
      </c>
      <c r="C180" s="3">
        <f t="array" ref="C180">+IF(A180&lt;=0,0,(A180-A179)*0.03*(INDEX(A180:$B$307,MATCH(TRUE,A180:$A$307&lt;=0,0),2)-B180)/365)</f>
        <v>0</v>
      </c>
      <c r="D180" s="3">
        <f t="shared" si="5"/>
        <v>824.38356164383538</v>
      </c>
      <c r="E180" s="2"/>
    </row>
    <row r="181" spans="1:5" x14ac:dyDescent="0.35">
      <c r="A181" s="3">
        <f>+SUM(Suministros!$D$2:D181)-IF('Cálculo interes'!B181-AEAT!$G$3&gt;=0,AEAT!$G$4,0)-IF('Cálculo interes'!B181-AEAT!$C$4&gt;=0,AEAT!$G$5,0)-IF('Cálculo interes'!B181-AEAT!$C$2&gt;=0,AEAT!$D$2,0)-IF('Cálculo interes'!B181-AEAT!$C$3&gt;=0,AEAT!$D$3,0)-IF('Cálculo interes'!B181-AEAT!$C$4&gt;=0,AEAT!$D$4,0)-IF('Cálculo interes'!B181-AEAT!$C$5&gt;=0,AEAT!$D$5,0)-IF('Cálculo interes'!B181-AEAT!$C$6&gt;=0,AEAT!$D$6,0)-IF('Cálculo interes'!B181-AEAT!$C$7&gt;=0,AEAT!$D$7,0)-IF('Cálculo interes'!B181-AEAT!$C$8&gt;=0,AEAT!$D$8,0)-IF('Cálculo interes'!B181-AEAT!$C$9&gt;=0,AEAT!$D$9,0)-IF('Cálculo interes'!B181-AEAT!$C$10&gt;=0,AEAT!$D$10,0)</f>
        <v>0</v>
      </c>
      <c r="B181" s="2">
        <f t="shared" si="4"/>
        <v>44831</v>
      </c>
      <c r="C181" s="3">
        <f t="array" ref="C181">+IF(A181&lt;=0,0,(A181-A180)*0.03*(INDEX(A181:$B$307,MATCH(TRUE,A181:$A$307&lt;=0,0),2)-B181)/365)</f>
        <v>0</v>
      </c>
      <c r="D181" s="3">
        <f t="shared" si="5"/>
        <v>824.38356164383538</v>
      </c>
      <c r="E181" s="2"/>
    </row>
    <row r="182" spans="1:5" x14ac:dyDescent="0.35">
      <c r="A182" s="3">
        <f>+SUM(Suministros!$D$2:D182)-IF('Cálculo interes'!B182-AEAT!$G$3&gt;=0,AEAT!$G$4,0)-IF('Cálculo interes'!B182-AEAT!$C$4&gt;=0,AEAT!$G$5,0)-IF('Cálculo interes'!B182-AEAT!$C$2&gt;=0,AEAT!$D$2,0)-IF('Cálculo interes'!B182-AEAT!$C$3&gt;=0,AEAT!$D$3,0)-IF('Cálculo interes'!B182-AEAT!$C$4&gt;=0,AEAT!$D$4,0)-IF('Cálculo interes'!B182-AEAT!$C$5&gt;=0,AEAT!$D$5,0)-IF('Cálculo interes'!B182-AEAT!$C$6&gt;=0,AEAT!$D$6,0)-IF('Cálculo interes'!B182-AEAT!$C$7&gt;=0,AEAT!$D$7,0)-IF('Cálculo interes'!B182-AEAT!$C$8&gt;=0,AEAT!$D$8,0)-IF('Cálculo interes'!B182-AEAT!$C$9&gt;=0,AEAT!$D$9,0)-IF('Cálculo interes'!B182-AEAT!$C$10&gt;=0,AEAT!$D$10,0)</f>
        <v>10000</v>
      </c>
      <c r="B182" s="2">
        <f t="shared" si="4"/>
        <v>44832</v>
      </c>
      <c r="C182" s="3">
        <f t="array" ref="C182">+IF(A182&lt;=0,0,(A182-A181)*0.03*(INDEX(A182:$B$307,MATCH(TRUE,A182:$A$307&lt;=0,0),2)-B182)/365)</f>
        <v>14.794520547945206</v>
      </c>
      <c r="D182" s="3">
        <f t="shared" si="5"/>
        <v>839.17808219178062</v>
      </c>
      <c r="E182" s="2"/>
    </row>
    <row r="183" spans="1:5" x14ac:dyDescent="0.35">
      <c r="A183" s="3">
        <f>+SUM(Suministros!$D$2:D183)-IF('Cálculo interes'!B183-AEAT!$G$3&gt;=0,AEAT!$G$4,0)-IF('Cálculo interes'!B183-AEAT!$C$4&gt;=0,AEAT!$G$5,0)-IF('Cálculo interes'!B183-AEAT!$C$2&gt;=0,AEAT!$D$2,0)-IF('Cálculo interes'!B183-AEAT!$C$3&gt;=0,AEAT!$D$3,0)-IF('Cálculo interes'!B183-AEAT!$C$4&gt;=0,AEAT!$D$4,0)-IF('Cálculo interes'!B183-AEAT!$C$5&gt;=0,AEAT!$D$5,0)-IF('Cálculo interes'!B183-AEAT!$C$6&gt;=0,AEAT!$D$6,0)-IF('Cálculo interes'!B183-AEAT!$C$7&gt;=0,AEAT!$D$7,0)-IF('Cálculo interes'!B183-AEAT!$C$8&gt;=0,AEAT!$D$8,0)-IF('Cálculo interes'!B183-AEAT!$C$9&gt;=0,AEAT!$D$9,0)-IF('Cálculo interes'!B183-AEAT!$C$10&gt;=0,AEAT!$D$10,0)</f>
        <v>20000</v>
      </c>
      <c r="B183" s="2">
        <f t="shared" si="4"/>
        <v>44833</v>
      </c>
      <c r="C183" s="3">
        <f t="array" ref="C183">+IF(A183&lt;=0,0,(A183-A182)*0.03*(INDEX(A183:$B$307,MATCH(TRUE,A183:$A$307&lt;=0,0),2)-B183)/365)</f>
        <v>13.972602739726028</v>
      </c>
      <c r="D183" s="3">
        <f t="shared" si="5"/>
        <v>853.1506849315067</v>
      </c>
      <c r="E183" s="2"/>
    </row>
    <row r="184" spans="1:5" x14ac:dyDescent="0.35">
      <c r="A184" s="3">
        <f>+SUM(Suministros!$D$2:D184)-IF('Cálculo interes'!B184-AEAT!$G$3&gt;=0,AEAT!$G$4,0)-IF('Cálculo interes'!B184-AEAT!$C$4&gt;=0,AEAT!$G$5,0)-IF('Cálculo interes'!B184-AEAT!$C$2&gt;=0,AEAT!$D$2,0)-IF('Cálculo interes'!B184-AEAT!$C$3&gt;=0,AEAT!$D$3,0)-IF('Cálculo interes'!B184-AEAT!$C$4&gt;=0,AEAT!$D$4,0)-IF('Cálculo interes'!B184-AEAT!$C$5&gt;=0,AEAT!$D$5,0)-IF('Cálculo interes'!B184-AEAT!$C$6&gt;=0,AEAT!$D$6,0)-IF('Cálculo interes'!B184-AEAT!$C$7&gt;=0,AEAT!$D$7,0)-IF('Cálculo interes'!B184-AEAT!$C$8&gt;=0,AEAT!$D$8,0)-IF('Cálculo interes'!B184-AEAT!$C$9&gt;=0,AEAT!$D$9,0)-IF('Cálculo interes'!B184-AEAT!$C$10&gt;=0,AEAT!$D$10,0)</f>
        <v>30000</v>
      </c>
      <c r="B184" s="2">
        <f t="shared" si="4"/>
        <v>44834</v>
      </c>
      <c r="C184" s="3">
        <f t="array" ref="C184">+IF(A184&lt;=0,0,(A184-A183)*0.03*(INDEX(A184:$B$307,MATCH(TRUE,A184:$A$307&lt;=0,0),2)-B184)/365)</f>
        <v>13.150684931506849</v>
      </c>
      <c r="D184" s="3">
        <f t="shared" si="5"/>
        <v>866.30136986301352</v>
      </c>
      <c r="E184" s="2"/>
    </row>
    <row r="185" spans="1:5" x14ac:dyDescent="0.35">
      <c r="A185" s="3">
        <f>+SUM(Suministros!$D$2:D185)-IF('Cálculo interes'!B185-AEAT!$G$3&gt;=0,AEAT!$G$4,0)-IF('Cálculo interes'!B185-AEAT!$C$4&gt;=0,AEAT!$G$5,0)-IF('Cálculo interes'!B185-AEAT!$C$2&gt;=0,AEAT!$D$2,0)-IF('Cálculo interes'!B185-AEAT!$C$3&gt;=0,AEAT!$D$3,0)-IF('Cálculo interes'!B185-AEAT!$C$4&gt;=0,AEAT!$D$4,0)-IF('Cálculo interes'!B185-AEAT!$C$5&gt;=0,AEAT!$D$5,0)-IF('Cálculo interes'!B185-AEAT!$C$6&gt;=0,AEAT!$D$6,0)-IF('Cálculo interes'!B185-AEAT!$C$7&gt;=0,AEAT!$D$7,0)-IF('Cálculo interes'!B185-AEAT!$C$8&gt;=0,AEAT!$D$8,0)-IF('Cálculo interes'!B185-AEAT!$C$9&gt;=0,AEAT!$D$9,0)-IF('Cálculo interes'!B185-AEAT!$C$10&gt;=0,AEAT!$D$10,0)</f>
        <v>40000</v>
      </c>
      <c r="B185" s="2">
        <f t="shared" si="4"/>
        <v>44835</v>
      </c>
      <c r="C185" s="3">
        <f t="array" ref="C185">+IF(A185&lt;=0,0,(A185-A184)*0.03*(INDEX(A185:$B$307,MATCH(TRUE,A185:$A$307&lt;=0,0),2)-B185)/365)</f>
        <v>12.328767123287671</v>
      </c>
      <c r="D185" s="3">
        <f t="shared" si="5"/>
        <v>878.63013698630118</v>
      </c>
      <c r="E185" s="2"/>
    </row>
    <row r="186" spans="1:5" x14ac:dyDescent="0.35">
      <c r="A186" s="3">
        <f>+SUM(Suministros!$D$2:D186)-IF('Cálculo interes'!B186-AEAT!$G$3&gt;=0,AEAT!$G$4,0)-IF('Cálculo interes'!B186-AEAT!$C$4&gt;=0,AEAT!$G$5,0)-IF('Cálculo interes'!B186-AEAT!$C$2&gt;=0,AEAT!$D$2,0)-IF('Cálculo interes'!B186-AEAT!$C$3&gt;=0,AEAT!$D$3,0)-IF('Cálculo interes'!B186-AEAT!$C$4&gt;=0,AEAT!$D$4,0)-IF('Cálculo interes'!B186-AEAT!$C$5&gt;=0,AEAT!$D$5,0)-IF('Cálculo interes'!B186-AEAT!$C$6&gt;=0,AEAT!$D$6,0)-IF('Cálculo interes'!B186-AEAT!$C$7&gt;=0,AEAT!$D$7,0)-IF('Cálculo interes'!B186-AEAT!$C$8&gt;=0,AEAT!$D$8,0)-IF('Cálculo interes'!B186-AEAT!$C$9&gt;=0,AEAT!$D$9,0)-IF('Cálculo interes'!B186-AEAT!$C$10&gt;=0,AEAT!$D$10,0)</f>
        <v>50000</v>
      </c>
      <c r="B186" s="2">
        <f t="shared" si="4"/>
        <v>44836</v>
      </c>
      <c r="C186" s="3">
        <f t="array" ref="C186">+IF(A186&lt;=0,0,(A186-A185)*0.03*(INDEX(A186:$B$307,MATCH(TRUE,A186:$A$307&lt;=0,0),2)-B186)/365)</f>
        <v>11.506849315068493</v>
      </c>
      <c r="D186" s="3">
        <f t="shared" si="5"/>
        <v>890.13698630136969</v>
      </c>
      <c r="E186" s="2"/>
    </row>
    <row r="187" spans="1:5" x14ac:dyDescent="0.35">
      <c r="A187" s="3">
        <f>+SUM(Suministros!$D$2:D187)-IF('Cálculo interes'!B187-AEAT!$G$3&gt;=0,AEAT!$G$4,0)-IF('Cálculo interes'!B187-AEAT!$C$4&gt;=0,AEAT!$G$5,0)-IF('Cálculo interes'!B187-AEAT!$C$2&gt;=0,AEAT!$D$2,0)-IF('Cálculo interes'!B187-AEAT!$C$3&gt;=0,AEAT!$D$3,0)-IF('Cálculo interes'!B187-AEAT!$C$4&gt;=0,AEAT!$D$4,0)-IF('Cálculo interes'!B187-AEAT!$C$5&gt;=0,AEAT!$D$5,0)-IF('Cálculo interes'!B187-AEAT!$C$6&gt;=0,AEAT!$D$6,0)-IF('Cálculo interes'!B187-AEAT!$C$7&gt;=0,AEAT!$D$7,0)-IF('Cálculo interes'!B187-AEAT!$C$8&gt;=0,AEAT!$D$8,0)-IF('Cálculo interes'!B187-AEAT!$C$9&gt;=0,AEAT!$D$9,0)-IF('Cálculo interes'!B187-AEAT!$C$10&gt;=0,AEAT!$D$10,0)</f>
        <v>60000</v>
      </c>
      <c r="B187" s="2">
        <f t="shared" si="4"/>
        <v>44837</v>
      </c>
      <c r="C187" s="3">
        <f t="array" ref="C187">+IF(A187&lt;=0,0,(A187-A186)*0.03*(INDEX(A187:$B$307,MATCH(TRUE,A187:$A$307&lt;=0,0),2)-B187)/365)</f>
        <v>10.684931506849315</v>
      </c>
      <c r="D187" s="3">
        <f t="shared" si="5"/>
        <v>900.82191780821904</v>
      </c>
      <c r="E187" s="2"/>
    </row>
    <row r="188" spans="1:5" x14ac:dyDescent="0.35">
      <c r="A188" s="3">
        <f>+SUM(Suministros!$D$2:D188)-IF('Cálculo interes'!B188-AEAT!$G$3&gt;=0,AEAT!$G$4,0)-IF('Cálculo interes'!B188-AEAT!$C$4&gt;=0,AEAT!$G$5,0)-IF('Cálculo interes'!B188-AEAT!$C$2&gt;=0,AEAT!$D$2,0)-IF('Cálculo interes'!B188-AEAT!$C$3&gt;=0,AEAT!$D$3,0)-IF('Cálculo interes'!B188-AEAT!$C$4&gt;=0,AEAT!$D$4,0)-IF('Cálculo interes'!B188-AEAT!$C$5&gt;=0,AEAT!$D$5,0)-IF('Cálculo interes'!B188-AEAT!$C$6&gt;=0,AEAT!$D$6,0)-IF('Cálculo interes'!B188-AEAT!$C$7&gt;=0,AEAT!$D$7,0)-IF('Cálculo interes'!B188-AEAT!$C$8&gt;=0,AEAT!$D$8,0)-IF('Cálculo interes'!B188-AEAT!$C$9&gt;=0,AEAT!$D$9,0)-IF('Cálculo interes'!B188-AEAT!$C$10&gt;=0,AEAT!$D$10,0)</f>
        <v>70000</v>
      </c>
      <c r="B188" s="2">
        <f t="shared" si="4"/>
        <v>44838</v>
      </c>
      <c r="C188" s="3">
        <f t="array" ref="C188">+IF(A188&lt;=0,0,(A188-A187)*0.03*(INDEX(A188:$B$307,MATCH(TRUE,A188:$A$307&lt;=0,0),2)-B188)/365)</f>
        <v>9.8630136986301373</v>
      </c>
      <c r="D188" s="3">
        <f t="shared" si="5"/>
        <v>910.68493150684913</v>
      </c>
      <c r="E188" s="2"/>
    </row>
    <row r="189" spans="1:5" x14ac:dyDescent="0.35">
      <c r="A189" s="3">
        <f>+SUM(Suministros!$D$2:D189)-IF('Cálculo interes'!B189-AEAT!$G$3&gt;=0,AEAT!$G$4,0)-IF('Cálculo interes'!B189-AEAT!$C$4&gt;=0,AEAT!$G$5,0)-IF('Cálculo interes'!B189-AEAT!$C$2&gt;=0,AEAT!$D$2,0)-IF('Cálculo interes'!B189-AEAT!$C$3&gt;=0,AEAT!$D$3,0)-IF('Cálculo interes'!B189-AEAT!$C$4&gt;=0,AEAT!$D$4,0)-IF('Cálculo interes'!B189-AEAT!$C$5&gt;=0,AEAT!$D$5,0)-IF('Cálculo interes'!B189-AEAT!$C$6&gt;=0,AEAT!$D$6,0)-IF('Cálculo interes'!B189-AEAT!$C$7&gt;=0,AEAT!$D$7,0)-IF('Cálculo interes'!B189-AEAT!$C$8&gt;=0,AEAT!$D$8,0)-IF('Cálculo interes'!B189-AEAT!$C$9&gt;=0,AEAT!$D$9,0)-IF('Cálculo interes'!B189-AEAT!$C$10&gt;=0,AEAT!$D$10,0)</f>
        <v>80000</v>
      </c>
      <c r="B189" s="2">
        <f t="shared" si="4"/>
        <v>44839</v>
      </c>
      <c r="C189" s="3">
        <f t="array" ref="C189">+IF(A189&lt;=0,0,(A189-A188)*0.03*(INDEX(A189:$B$307,MATCH(TRUE,A189:$A$307&lt;=0,0),2)-B189)/365)</f>
        <v>9.0410958904109595</v>
      </c>
      <c r="D189" s="3">
        <f t="shared" si="5"/>
        <v>919.72602739726005</v>
      </c>
      <c r="E189" s="2"/>
    </row>
    <row r="190" spans="1:5" x14ac:dyDescent="0.35">
      <c r="A190" s="3">
        <f>+SUM(Suministros!$D$2:D190)-IF('Cálculo interes'!B190-AEAT!$G$3&gt;=0,AEAT!$G$4,0)-IF('Cálculo interes'!B190-AEAT!$C$4&gt;=0,AEAT!$G$5,0)-IF('Cálculo interes'!B190-AEAT!$C$2&gt;=0,AEAT!$D$2,0)-IF('Cálculo interes'!B190-AEAT!$C$3&gt;=0,AEAT!$D$3,0)-IF('Cálculo interes'!B190-AEAT!$C$4&gt;=0,AEAT!$D$4,0)-IF('Cálculo interes'!B190-AEAT!$C$5&gt;=0,AEAT!$D$5,0)-IF('Cálculo interes'!B190-AEAT!$C$6&gt;=0,AEAT!$D$6,0)-IF('Cálculo interes'!B190-AEAT!$C$7&gt;=0,AEAT!$D$7,0)-IF('Cálculo interes'!B190-AEAT!$C$8&gt;=0,AEAT!$D$8,0)-IF('Cálculo interes'!B190-AEAT!$C$9&gt;=0,AEAT!$D$9,0)-IF('Cálculo interes'!B190-AEAT!$C$10&gt;=0,AEAT!$D$10,0)</f>
        <v>90000</v>
      </c>
      <c r="B190" s="2">
        <f t="shared" si="4"/>
        <v>44840</v>
      </c>
      <c r="C190" s="3">
        <f t="array" ref="C190">+IF(A190&lt;=0,0,(A190-A189)*0.03*(INDEX(A190:$B$307,MATCH(TRUE,A190:$A$307&lt;=0,0),2)-B190)/365)</f>
        <v>8.2191780821917817</v>
      </c>
      <c r="D190" s="3">
        <f t="shared" si="5"/>
        <v>927.94520547945183</v>
      </c>
      <c r="E190" s="2"/>
    </row>
    <row r="191" spans="1:5" x14ac:dyDescent="0.35">
      <c r="A191" s="3">
        <f>+SUM(Suministros!$D$2:D191)-IF('Cálculo interes'!B191-AEAT!$G$3&gt;=0,AEAT!$G$4,0)-IF('Cálculo interes'!B191-AEAT!$C$4&gt;=0,AEAT!$G$5,0)-IF('Cálculo interes'!B191-AEAT!$C$2&gt;=0,AEAT!$D$2,0)-IF('Cálculo interes'!B191-AEAT!$C$3&gt;=0,AEAT!$D$3,0)-IF('Cálculo interes'!B191-AEAT!$C$4&gt;=0,AEAT!$D$4,0)-IF('Cálculo interes'!B191-AEAT!$C$5&gt;=0,AEAT!$D$5,0)-IF('Cálculo interes'!B191-AEAT!$C$6&gt;=0,AEAT!$D$6,0)-IF('Cálculo interes'!B191-AEAT!$C$7&gt;=0,AEAT!$D$7,0)-IF('Cálculo interes'!B191-AEAT!$C$8&gt;=0,AEAT!$D$8,0)-IF('Cálculo interes'!B191-AEAT!$C$9&gt;=0,AEAT!$D$9,0)-IF('Cálculo interes'!B191-AEAT!$C$10&gt;=0,AEAT!$D$10,0)</f>
        <v>100000</v>
      </c>
      <c r="B191" s="2">
        <f t="shared" si="4"/>
        <v>44841</v>
      </c>
      <c r="C191" s="3">
        <f t="array" ref="C191">+IF(A191&lt;=0,0,(A191-A190)*0.03*(INDEX(A191:$B$307,MATCH(TRUE,A191:$A$307&lt;=0,0),2)-B191)/365)</f>
        <v>7.397260273972603</v>
      </c>
      <c r="D191" s="3">
        <f t="shared" si="5"/>
        <v>935.34246575342445</v>
      </c>
      <c r="E191" s="2"/>
    </row>
    <row r="192" spans="1:5" x14ac:dyDescent="0.35">
      <c r="A192" s="3">
        <f>+SUM(Suministros!$D$2:D192)-IF('Cálculo interes'!B192-AEAT!$G$3&gt;=0,AEAT!$G$4,0)-IF('Cálculo interes'!B192-AEAT!$C$4&gt;=0,AEAT!$G$5,0)-IF('Cálculo interes'!B192-AEAT!$C$2&gt;=0,AEAT!$D$2,0)-IF('Cálculo interes'!B192-AEAT!$C$3&gt;=0,AEAT!$D$3,0)-IF('Cálculo interes'!B192-AEAT!$C$4&gt;=0,AEAT!$D$4,0)-IF('Cálculo interes'!B192-AEAT!$C$5&gt;=0,AEAT!$D$5,0)-IF('Cálculo interes'!B192-AEAT!$C$6&gt;=0,AEAT!$D$6,0)-IF('Cálculo interes'!B192-AEAT!$C$7&gt;=0,AEAT!$D$7,0)-IF('Cálculo interes'!B192-AEAT!$C$8&gt;=0,AEAT!$D$8,0)-IF('Cálculo interes'!B192-AEAT!$C$9&gt;=0,AEAT!$D$9,0)-IF('Cálculo interes'!B192-AEAT!$C$10&gt;=0,AEAT!$D$10,0)</f>
        <v>110000</v>
      </c>
      <c r="B192" s="2">
        <f t="shared" si="4"/>
        <v>44842</v>
      </c>
      <c r="C192" s="3">
        <f t="array" ref="C192">+IF(A192&lt;=0,0,(A192-A191)*0.03*(INDEX(A192:$B$307,MATCH(TRUE,A192:$A$307&lt;=0,0),2)-B192)/365)</f>
        <v>6.5753424657534243</v>
      </c>
      <c r="D192" s="3">
        <f t="shared" si="5"/>
        <v>941.91780821917791</v>
      </c>
      <c r="E192" s="2"/>
    </row>
    <row r="193" spans="1:5" x14ac:dyDescent="0.35">
      <c r="A193" s="3">
        <f>+SUM(Suministros!$D$2:D193)-IF('Cálculo interes'!B193-AEAT!$G$3&gt;=0,AEAT!$G$4,0)-IF('Cálculo interes'!B193-AEAT!$C$4&gt;=0,AEAT!$G$5,0)-IF('Cálculo interes'!B193-AEAT!$C$2&gt;=0,AEAT!$D$2,0)-IF('Cálculo interes'!B193-AEAT!$C$3&gt;=0,AEAT!$D$3,0)-IF('Cálculo interes'!B193-AEAT!$C$4&gt;=0,AEAT!$D$4,0)-IF('Cálculo interes'!B193-AEAT!$C$5&gt;=0,AEAT!$D$5,0)-IF('Cálculo interes'!B193-AEAT!$C$6&gt;=0,AEAT!$D$6,0)-IF('Cálculo interes'!B193-AEAT!$C$7&gt;=0,AEAT!$D$7,0)-IF('Cálculo interes'!B193-AEAT!$C$8&gt;=0,AEAT!$D$8,0)-IF('Cálculo interes'!B193-AEAT!$C$9&gt;=0,AEAT!$D$9,0)-IF('Cálculo interes'!B193-AEAT!$C$10&gt;=0,AEAT!$D$10,0)</f>
        <v>120000</v>
      </c>
      <c r="B193" s="2">
        <f t="shared" si="4"/>
        <v>44843</v>
      </c>
      <c r="C193" s="3">
        <f t="array" ref="C193">+IF(A193&lt;=0,0,(A193-A192)*0.03*(INDEX(A193:$B$307,MATCH(TRUE,A193:$A$307&lt;=0,0),2)-B193)/365)</f>
        <v>5.7534246575342465</v>
      </c>
      <c r="D193" s="3">
        <f t="shared" si="5"/>
        <v>947.67123287671211</v>
      </c>
      <c r="E193" s="2"/>
    </row>
    <row r="194" spans="1:5" x14ac:dyDescent="0.35">
      <c r="A194" s="3">
        <f>+SUM(Suministros!$D$2:D194)-IF('Cálculo interes'!B194-AEAT!$G$3&gt;=0,AEAT!$G$4,0)-IF('Cálculo interes'!B194-AEAT!$C$4&gt;=0,AEAT!$G$5,0)-IF('Cálculo interes'!B194-AEAT!$C$2&gt;=0,AEAT!$D$2,0)-IF('Cálculo interes'!B194-AEAT!$C$3&gt;=0,AEAT!$D$3,0)-IF('Cálculo interes'!B194-AEAT!$C$4&gt;=0,AEAT!$D$4,0)-IF('Cálculo interes'!B194-AEAT!$C$5&gt;=0,AEAT!$D$5,0)-IF('Cálculo interes'!B194-AEAT!$C$6&gt;=0,AEAT!$D$6,0)-IF('Cálculo interes'!B194-AEAT!$C$7&gt;=0,AEAT!$D$7,0)-IF('Cálculo interes'!B194-AEAT!$C$8&gt;=0,AEAT!$D$8,0)-IF('Cálculo interes'!B194-AEAT!$C$9&gt;=0,AEAT!$D$9,0)-IF('Cálculo interes'!B194-AEAT!$C$10&gt;=0,AEAT!$D$10,0)</f>
        <v>130000</v>
      </c>
      <c r="B194" s="2">
        <f t="shared" si="4"/>
        <v>44844</v>
      </c>
      <c r="C194" s="3">
        <f t="array" ref="C194">+IF(A194&lt;=0,0,(A194-A193)*0.03*(INDEX(A194:$B$307,MATCH(TRUE,A194:$A$307&lt;=0,0),2)-B194)/365)</f>
        <v>4.9315068493150687</v>
      </c>
      <c r="D194" s="3">
        <f t="shared" si="5"/>
        <v>952.60273972602715</v>
      </c>
      <c r="E194" s="2"/>
    </row>
    <row r="195" spans="1:5" x14ac:dyDescent="0.35">
      <c r="A195" s="3">
        <f>+SUM(Suministros!$D$2:D195)-IF('Cálculo interes'!B195-AEAT!$G$3&gt;=0,AEAT!$G$4,0)-IF('Cálculo interes'!B195-AEAT!$C$4&gt;=0,AEAT!$G$5,0)-IF('Cálculo interes'!B195-AEAT!$C$2&gt;=0,AEAT!$D$2,0)-IF('Cálculo interes'!B195-AEAT!$C$3&gt;=0,AEAT!$D$3,0)-IF('Cálculo interes'!B195-AEAT!$C$4&gt;=0,AEAT!$D$4,0)-IF('Cálculo interes'!B195-AEAT!$C$5&gt;=0,AEAT!$D$5,0)-IF('Cálculo interes'!B195-AEAT!$C$6&gt;=0,AEAT!$D$6,0)-IF('Cálculo interes'!B195-AEAT!$C$7&gt;=0,AEAT!$D$7,0)-IF('Cálculo interes'!B195-AEAT!$C$8&gt;=0,AEAT!$D$8,0)-IF('Cálculo interes'!B195-AEAT!$C$9&gt;=0,AEAT!$D$9,0)-IF('Cálculo interes'!B195-AEAT!$C$10&gt;=0,AEAT!$D$10,0)</f>
        <v>140000</v>
      </c>
      <c r="B195" s="2">
        <f t="shared" si="4"/>
        <v>44845</v>
      </c>
      <c r="C195" s="3">
        <f t="array" ref="C195">+IF(A195&lt;=0,0,(A195-A194)*0.03*(INDEX(A195:$B$307,MATCH(TRUE,A195:$A$307&lt;=0,0),2)-B195)/365)</f>
        <v>4.1095890410958908</v>
      </c>
      <c r="D195" s="3">
        <f t="shared" si="5"/>
        <v>956.71232876712304</v>
      </c>
      <c r="E195" s="2"/>
    </row>
    <row r="196" spans="1:5" x14ac:dyDescent="0.35">
      <c r="A196" s="3">
        <f>+SUM(Suministros!$D$2:D196)-IF('Cálculo interes'!B196-AEAT!$G$3&gt;=0,AEAT!$G$4,0)-IF('Cálculo interes'!B196-AEAT!$C$4&gt;=0,AEAT!$G$5,0)-IF('Cálculo interes'!B196-AEAT!$C$2&gt;=0,AEAT!$D$2,0)-IF('Cálculo interes'!B196-AEAT!$C$3&gt;=0,AEAT!$D$3,0)-IF('Cálculo interes'!B196-AEAT!$C$4&gt;=0,AEAT!$D$4,0)-IF('Cálculo interes'!B196-AEAT!$C$5&gt;=0,AEAT!$D$5,0)-IF('Cálculo interes'!B196-AEAT!$C$6&gt;=0,AEAT!$D$6,0)-IF('Cálculo interes'!B196-AEAT!$C$7&gt;=0,AEAT!$D$7,0)-IF('Cálculo interes'!B196-AEAT!$C$8&gt;=0,AEAT!$D$8,0)-IF('Cálculo interes'!B196-AEAT!$C$9&gt;=0,AEAT!$D$9,0)-IF('Cálculo interes'!B196-AEAT!$C$10&gt;=0,AEAT!$D$10,0)</f>
        <v>150000</v>
      </c>
      <c r="B196" s="2">
        <f t="shared" ref="B196:B259" si="6">+B195+1</f>
        <v>44846</v>
      </c>
      <c r="C196" s="3">
        <f t="array" ref="C196">+IF(A196&lt;=0,0,(A196-A195)*0.03*(INDEX(A196:$B$307,MATCH(TRUE,A196:$A$307&lt;=0,0),2)-B196)/365)</f>
        <v>3.2876712328767121</v>
      </c>
      <c r="D196" s="3">
        <f t="shared" ref="D196:D259" si="7">+C196+D195</f>
        <v>959.99999999999977</v>
      </c>
      <c r="E196" s="2"/>
    </row>
    <row r="197" spans="1:5" x14ac:dyDescent="0.35">
      <c r="A197" s="3">
        <f>+SUM(Suministros!$D$2:D197)-IF('Cálculo interes'!B197-AEAT!$G$3&gt;=0,AEAT!$G$4,0)-IF('Cálculo interes'!B197-AEAT!$C$4&gt;=0,AEAT!$G$5,0)-IF('Cálculo interes'!B197-AEAT!$C$2&gt;=0,AEAT!$D$2,0)-IF('Cálculo interes'!B197-AEAT!$C$3&gt;=0,AEAT!$D$3,0)-IF('Cálculo interes'!B197-AEAT!$C$4&gt;=0,AEAT!$D$4,0)-IF('Cálculo interes'!B197-AEAT!$C$5&gt;=0,AEAT!$D$5,0)-IF('Cálculo interes'!B197-AEAT!$C$6&gt;=0,AEAT!$D$6,0)-IF('Cálculo interes'!B197-AEAT!$C$7&gt;=0,AEAT!$D$7,0)-IF('Cálculo interes'!B197-AEAT!$C$8&gt;=0,AEAT!$D$8,0)-IF('Cálculo interes'!B197-AEAT!$C$9&gt;=0,AEAT!$D$9,0)-IF('Cálculo interes'!B197-AEAT!$C$10&gt;=0,AEAT!$D$10,0)</f>
        <v>160000</v>
      </c>
      <c r="B197" s="2">
        <f t="shared" si="6"/>
        <v>44847</v>
      </c>
      <c r="C197" s="3">
        <f t="array" ref="C197">+IF(A197&lt;=0,0,(A197-A196)*0.03*(INDEX(A197:$B$307,MATCH(TRUE,A197:$A$307&lt;=0,0),2)-B197)/365)</f>
        <v>2.4657534246575343</v>
      </c>
      <c r="D197" s="3">
        <f t="shared" si="7"/>
        <v>962.46575342465735</v>
      </c>
      <c r="E197" s="2"/>
    </row>
    <row r="198" spans="1:5" x14ac:dyDescent="0.35">
      <c r="A198" s="3">
        <f>+SUM(Suministros!$D$2:D198)-IF('Cálculo interes'!B198-AEAT!$G$3&gt;=0,AEAT!$G$4,0)-IF('Cálculo interes'!B198-AEAT!$C$4&gt;=0,AEAT!$G$5,0)-IF('Cálculo interes'!B198-AEAT!$C$2&gt;=0,AEAT!$D$2,0)-IF('Cálculo interes'!B198-AEAT!$C$3&gt;=0,AEAT!$D$3,0)-IF('Cálculo interes'!B198-AEAT!$C$4&gt;=0,AEAT!$D$4,0)-IF('Cálculo interes'!B198-AEAT!$C$5&gt;=0,AEAT!$D$5,0)-IF('Cálculo interes'!B198-AEAT!$C$6&gt;=0,AEAT!$D$6,0)-IF('Cálculo interes'!B198-AEAT!$C$7&gt;=0,AEAT!$D$7,0)-IF('Cálculo interes'!B198-AEAT!$C$8&gt;=0,AEAT!$D$8,0)-IF('Cálculo interes'!B198-AEAT!$C$9&gt;=0,AEAT!$D$9,0)-IF('Cálculo interes'!B198-AEAT!$C$10&gt;=0,AEAT!$D$10,0)</f>
        <v>170000</v>
      </c>
      <c r="B198" s="2">
        <f t="shared" si="6"/>
        <v>44848</v>
      </c>
      <c r="C198" s="3">
        <f t="array" ref="C198">+IF(A198&lt;=0,0,(A198-A197)*0.03*(INDEX(A198:$B$307,MATCH(TRUE,A198:$A$307&lt;=0,0),2)-B198)/365)</f>
        <v>1.6438356164383561</v>
      </c>
      <c r="D198" s="3">
        <f t="shared" si="7"/>
        <v>964.10958904109566</v>
      </c>
      <c r="E198" s="2"/>
    </row>
    <row r="199" spans="1:5" x14ac:dyDescent="0.35">
      <c r="A199" s="3">
        <f>+SUM(Suministros!$D$2:D199)-IF('Cálculo interes'!B199-AEAT!$G$3&gt;=0,AEAT!$G$4,0)-IF('Cálculo interes'!B199-AEAT!$C$4&gt;=0,AEAT!$G$5,0)-IF('Cálculo interes'!B199-AEAT!$C$2&gt;=0,AEAT!$D$2,0)-IF('Cálculo interes'!B199-AEAT!$C$3&gt;=0,AEAT!$D$3,0)-IF('Cálculo interes'!B199-AEAT!$C$4&gt;=0,AEAT!$D$4,0)-IF('Cálculo interes'!B199-AEAT!$C$5&gt;=0,AEAT!$D$5,0)-IF('Cálculo interes'!B199-AEAT!$C$6&gt;=0,AEAT!$D$6,0)-IF('Cálculo interes'!B199-AEAT!$C$7&gt;=0,AEAT!$D$7,0)-IF('Cálculo interes'!B199-AEAT!$C$8&gt;=0,AEAT!$D$8,0)-IF('Cálculo interes'!B199-AEAT!$C$9&gt;=0,AEAT!$D$9,0)-IF('Cálculo interes'!B199-AEAT!$C$10&gt;=0,AEAT!$D$10,0)</f>
        <v>180000</v>
      </c>
      <c r="B199" s="2">
        <f t="shared" si="6"/>
        <v>44849</v>
      </c>
      <c r="C199" s="3">
        <f t="array" ref="C199">+IF(A199&lt;=0,0,(A199-A198)*0.03*(INDEX(A199:$B$307,MATCH(TRUE,A199:$A$307&lt;=0,0),2)-B199)/365)</f>
        <v>0.82191780821917804</v>
      </c>
      <c r="D199" s="3">
        <f t="shared" si="7"/>
        <v>964.93150684931481</v>
      </c>
      <c r="E199" s="2"/>
    </row>
    <row r="200" spans="1:5" x14ac:dyDescent="0.35">
      <c r="A200" s="3">
        <f>+SUM(Suministros!$D$2:D200)-IF('Cálculo interes'!B200-AEAT!$G$3&gt;=0,AEAT!$G$4,0)-IF('Cálculo interes'!B200-AEAT!$C$4&gt;=0,AEAT!$G$5,0)-IF('Cálculo interes'!B200-AEAT!$C$2&gt;=0,AEAT!$D$2,0)-IF('Cálculo interes'!B200-AEAT!$C$3&gt;=0,AEAT!$D$3,0)-IF('Cálculo interes'!B200-AEAT!$C$4&gt;=0,AEAT!$D$4,0)-IF('Cálculo interes'!B200-AEAT!$C$5&gt;=0,AEAT!$D$5,0)-IF('Cálculo interes'!B200-AEAT!$C$6&gt;=0,AEAT!$D$6,0)-IF('Cálculo interes'!B200-AEAT!$C$7&gt;=0,AEAT!$D$7,0)-IF('Cálculo interes'!B200-AEAT!$C$8&gt;=0,AEAT!$D$8,0)-IF('Cálculo interes'!B200-AEAT!$C$9&gt;=0,AEAT!$D$9,0)-IF('Cálculo interes'!B200-AEAT!$C$10&gt;=0,AEAT!$D$10,0)</f>
        <v>-110000</v>
      </c>
      <c r="B200" s="2">
        <f t="shared" si="6"/>
        <v>44850</v>
      </c>
      <c r="C200" s="3">
        <f t="array" ref="C200">+IF(A200&lt;=0,0,(A200-A199)*0.03*(INDEX(A200:$B$307,MATCH(TRUE,A200:$A$307&lt;=0,0),2)-B200)/365)</f>
        <v>0</v>
      </c>
      <c r="D200" s="3">
        <f t="shared" si="7"/>
        <v>964.93150684931481</v>
      </c>
      <c r="E200" s="2"/>
    </row>
    <row r="201" spans="1:5" x14ac:dyDescent="0.35">
      <c r="A201" s="3">
        <f>+SUM(Suministros!$D$2:D201)-IF('Cálculo interes'!B201-AEAT!$G$3&gt;=0,AEAT!$G$4,0)-IF('Cálculo interes'!B201-AEAT!$C$4&gt;=0,AEAT!$G$5,0)-IF('Cálculo interes'!B201-AEAT!$C$2&gt;=0,AEAT!$D$2,0)-IF('Cálculo interes'!B201-AEAT!$C$3&gt;=0,AEAT!$D$3,0)-IF('Cálculo interes'!B201-AEAT!$C$4&gt;=0,AEAT!$D$4,0)-IF('Cálculo interes'!B201-AEAT!$C$5&gt;=0,AEAT!$D$5,0)-IF('Cálculo interes'!B201-AEAT!$C$6&gt;=0,AEAT!$D$6,0)-IF('Cálculo interes'!B201-AEAT!$C$7&gt;=0,AEAT!$D$7,0)-IF('Cálculo interes'!B201-AEAT!$C$8&gt;=0,AEAT!$D$8,0)-IF('Cálculo interes'!B201-AEAT!$C$9&gt;=0,AEAT!$D$9,0)-IF('Cálculo interes'!B201-AEAT!$C$10&gt;=0,AEAT!$D$10,0)</f>
        <v>-100000</v>
      </c>
      <c r="B201" s="2">
        <f t="shared" si="6"/>
        <v>44851</v>
      </c>
      <c r="C201" s="3">
        <f t="array" ref="C201">+IF(A201&lt;=0,0,(A201-A200)*0.03*(INDEX(A201:$B$307,MATCH(TRUE,A201:$A$307&lt;=0,0),2)-B201)/365)</f>
        <v>0</v>
      </c>
      <c r="D201" s="3">
        <f t="shared" si="7"/>
        <v>964.93150684931481</v>
      </c>
      <c r="E201" s="2"/>
    </row>
    <row r="202" spans="1:5" x14ac:dyDescent="0.35">
      <c r="A202" s="3">
        <f>+SUM(Suministros!$D$2:D202)-IF('Cálculo interes'!B202-AEAT!$G$3&gt;=0,AEAT!$G$4,0)-IF('Cálculo interes'!B202-AEAT!$C$4&gt;=0,AEAT!$G$5,0)-IF('Cálculo interes'!B202-AEAT!$C$2&gt;=0,AEAT!$D$2,0)-IF('Cálculo interes'!B202-AEAT!$C$3&gt;=0,AEAT!$D$3,0)-IF('Cálculo interes'!B202-AEAT!$C$4&gt;=0,AEAT!$D$4,0)-IF('Cálculo interes'!B202-AEAT!$C$5&gt;=0,AEAT!$D$5,0)-IF('Cálculo interes'!B202-AEAT!$C$6&gt;=0,AEAT!$D$6,0)-IF('Cálculo interes'!B202-AEAT!$C$7&gt;=0,AEAT!$D$7,0)-IF('Cálculo interes'!B202-AEAT!$C$8&gt;=0,AEAT!$D$8,0)-IF('Cálculo interes'!B202-AEAT!$C$9&gt;=0,AEAT!$D$9,0)-IF('Cálculo interes'!B202-AEAT!$C$10&gt;=0,AEAT!$D$10,0)</f>
        <v>-90000</v>
      </c>
      <c r="B202" s="2">
        <f t="shared" si="6"/>
        <v>44852</v>
      </c>
      <c r="C202" s="3">
        <f t="array" ref="C202">+IF(A202&lt;=0,0,(A202-A201)*0.03*(INDEX(A202:$B$307,MATCH(TRUE,A202:$A$307&lt;=0,0),2)-B202)/365)</f>
        <v>0</v>
      </c>
      <c r="D202" s="3">
        <f t="shared" si="7"/>
        <v>964.93150684931481</v>
      </c>
      <c r="E202" s="2"/>
    </row>
    <row r="203" spans="1:5" x14ac:dyDescent="0.35">
      <c r="A203" s="3">
        <f>+SUM(Suministros!$D$2:D203)-IF('Cálculo interes'!B203-AEAT!$G$3&gt;=0,AEAT!$G$4,0)-IF('Cálculo interes'!B203-AEAT!$C$4&gt;=0,AEAT!$G$5,0)-IF('Cálculo interes'!B203-AEAT!$C$2&gt;=0,AEAT!$D$2,0)-IF('Cálculo interes'!B203-AEAT!$C$3&gt;=0,AEAT!$D$3,0)-IF('Cálculo interes'!B203-AEAT!$C$4&gt;=0,AEAT!$D$4,0)-IF('Cálculo interes'!B203-AEAT!$C$5&gt;=0,AEAT!$D$5,0)-IF('Cálculo interes'!B203-AEAT!$C$6&gt;=0,AEAT!$D$6,0)-IF('Cálculo interes'!B203-AEAT!$C$7&gt;=0,AEAT!$D$7,0)-IF('Cálculo interes'!B203-AEAT!$C$8&gt;=0,AEAT!$D$8,0)-IF('Cálculo interes'!B203-AEAT!$C$9&gt;=0,AEAT!$D$9,0)-IF('Cálculo interes'!B203-AEAT!$C$10&gt;=0,AEAT!$D$10,0)</f>
        <v>-80000</v>
      </c>
      <c r="B203" s="2">
        <f t="shared" si="6"/>
        <v>44853</v>
      </c>
      <c r="C203" s="3">
        <f t="array" ref="C203">+IF(A203&lt;=0,0,(A203-A202)*0.03*(INDEX(A203:$B$307,MATCH(TRUE,A203:$A$307&lt;=0,0),2)-B203)/365)</f>
        <v>0</v>
      </c>
      <c r="D203" s="3">
        <f t="shared" si="7"/>
        <v>964.93150684931481</v>
      </c>
      <c r="E203" s="2"/>
    </row>
    <row r="204" spans="1:5" x14ac:dyDescent="0.35">
      <c r="A204" s="3">
        <f>+SUM(Suministros!$D$2:D204)-IF('Cálculo interes'!B204-AEAT!$G$3&gt;=0,AEAT!$G$4,0)-IF('Cálculo interes'!B204-AEAT!$C$4&gt;=0,AEAT!$G$5,0)-IF('Cálculo interes'!B204-AEAT!$C$2&gt;=0,AEAT!$D$2,0)-IF('Cálculo interes'!B204-AEAT!$C$3&gt;=0,AEAT!$D$3,0)-IF('Cálculo interes'!B204-AEAT!$C$4&gt;=0,AEAT!$D$4,0)-IF('Cálculo interes'!B204-AEAT!$C$5&gt;=0,AEAT!$D$5,0)-IF('Cálculo interes'!B204-AEAT!$C$6&gt;=0,AEAT!$D$6,0)-IF('Cálculo interes'!B204-AEAT!$C$7&gt;=0,AEAT!$D$7,0)-IF('Cálculo interes'!B204-AEAT!$C$8&gt;=0,AEAT!$D$8,0)-IF('Cálculo interes'!B204-AEAT!$C$9&gt;=0,AEAT!$D$9,0)-IF('Cálculo interes'!B204-AEAT!$C$10&gt;=0,AEAT!$D$10,0)</f>
        <v>-70000</v>
      </c>
      <c r="B204" s="2">
        <f t="shared" si="6"/>
        <v>44854</v>
      </c>
      <c r="C204" s="3">
        <f t="array" ref="C204">+IF(A204&lt;=0,0,(A204-A203)*0.03*(INDEX(A204:$B$307,MATCH(TRUE,A204:$A$307&lt;=0,0),2)-B204)/365)</f>
        <v>0</v>
      </c>
      <c r="D204" s="3">
        <f t="shared" si="7"/>
        <v>964.93150684931481</v>
      </c>
      <c r="E204" s="2"/>
    </row>
    <row r="205" spans="1:5" x14ac:dyDescent="0.35">
      <c r="A205" s="3">
        <f>+SUM(Suministros!$D$2:D205)-IF('Cálculo interes'!B205-AEAT!$G$3&gt;=0,AEAT!$G$4,0)-IF('Cálculo interes'!B205-AEAT!$C$4&gt;=0,AEAT!$G$5,0)-IF('Cálculo interes'!B205-AEAT!$C$2&gt;=0,AEAT!$D$2,0)-IF('Cálculo interes'!B205-AEAT!$C$3&gt;=0,AEAT!$D$3,0)-IF('Cálculo interes'!B205-AEAT!$C$4&gt;=0,AEAT!$D$4,0)-IF('Cálculo interes'!B205-AEAT!$C$5&gt;=0,AEAT!$D$5,0)-IF('Cálculo interes'!B205-AEAT!$C$6&gt;=0,AEAT!$D$6,0)-IF('Cálculo interes'!B205-AEAT!$C$7&gt;=0,AEAT!$D$7,0)-IF('Cálculo interes'!B205-AEAT!$C$8&gt;=0,AEAT!$D$8,0)-IF('Cálculo interes'!B205-AEAT!$C$9&gt;=0,AEAT!$D$9,0)-IF('Cálculo interes'!B205-AEAT!$C$10&gt;=0,AEAT!$D$10,0)</f>
        <v>-60000</v>
      </c>
      <c r="B205" s="2">
        <f t="shared" si="6"/>
        <v>44855</v>
      </c>
      <c r="C205" s="3">
        <f t="array" ref="C205">+IF(A205&lt;=0,0,(A205-A204)*0.03*(INDEX(A205:$B$307,MATCH(TRUE,A205:$A$307&lt;=0,0),2)-B205)/365)</f>
        <v>0</v>
      </c>
      <c r="D205" s="3">
        <f t="shared" si="7"/>
        <v>964.93150684931481</v>
      </c>
      <c r="E205" s="2"/>
    </row>
    <row r="206" spans="1:5" x14ac:dyDescent="0.35">
      <c r="A206" s="3">
        <f>+SUM(Suministros!$D$2:D206)-IF('Cálculo interes'!B206-AEAT!$G$3&gt;=0,AEAT!$G$4,0)-IF('Cálculo interes'!B206-AEAT!$C$4&gt;=0,AEAT!$G$5,0)-IF('Cálculo interes'!B206-AEAT!$C$2&gt;=0,AEAT!$D$2,0)-IF('Cálculo interes'!B206-AEAT!$C$3&gt;=0,AEAT!$D$3,0)-IF('Cálculo interes'!B206-AEAT!$C$4&gt;=0,AEAT!$D$4,0)-IF('Cálculo interes'!B206-AEAT!$C$5&gt;=0,AEAT!$D$5,0)-IF('Cálculo interes'!B206-AEAT!$C$6&gt;=0,AEAT!$D$6,0)-IF('Cálculo interes'!B206-AEAT!$C$7&gt;=0,AEAT!$D$7,0)-IF('Cálculo interes'!B206-AEAT!$C$8&gt;=0,AEAT!$D$8,0)-IF('Cálculo interes'!B206-AEAT!$C$9&gt;=0,AEAT!$D$9,0)-IF('Cálculo interes'!B206-AEAT!$C$10&gt;=0,AEAT!$D$10,0)</f>
        <v>-50000</v>
      </c>
      <c r="B206" s="2">
        <f t="shared" si="6"/>
        <v>44856</v>
      </c>
      <c r="C206" s="3">
        <f t="array" ref="C206">+IF(A206&lt;=0,0,(A206-A205)*0.03*(INDEX(A206:$B$307,MATCH(TRUE,A206:$A$307&lt;=0,0),2)-B206)/365)</f>
        <v>0</v>
      </c>
      <c r="D206" s="3">
        <f t="shared" si="7"/>
        <v>964.93150684931481</v>
      </c>
      <c r="E206" s="2"/>
    </row>
    <row r="207" spans="1:5" x14ac:dyDescent="0.35">
      <c r="A207" s="3">
        <f>+SUM(Suministros!$D$2:D207)-IF('Cálculo interes'!B207-AEAT!$G$3&gt;=0,AEAT!$G$4,0)-IF('Cálculo interes'!B207-AEAT!$C$4&gt;=0,AEAT!$G$5,0)-IF('Cálculo interes'!B207-AEAT!$C$2&gt;=0,AEAT!$D$2,0)-IF('Cálculo interes'!B207-AEAT!$C$3&gt;=0,AEAT!$D$3,0)-IF('Cálculo interes'!B207-AEAT!$C$4&gt;=0,AEAT!$D$4,0)-IF('Cálculo interes'!B207-AEAT!$C$5&gt;=0,AEAT!$D$5,0)-IF('Cálculo interes'!B207-AEAT!$C$6&gt;=0,AEAT!$D$6,0)-IF('Cálculo interes'!B207-AEAT!$C$7&gt;=0,AEAT!$D$7,0)-IF('Cálculo interes'!B207-AEAT!$C$8&gt;=0,AEAT!$D$8,0)-IF('Cálculo interes'!B207-AEAT!$C$9&gt;=0,AEAT!$D$9,0)-IF('Cálculo interes'!B207-AEAT!$C$10&gt;=0,AEAT!$D$10,0)</f>
        <v>-40000</v>
      </c>
      <c r="B207" s="2">
        <f t="shared" si="6"/>
        <v>44857</v>
      </c>
      <c r="C207" s="3">
        <f t="array" ref="C207">+IF(A207&lt;=0,0,(A207-A206)*0.03*(INDEX(A207:$B$307,MATCH(TRUE,A207:$A$307&lt;=0,0),2)-B207)/365)</f>
        <v>0</v>
      </c>
      <c r="D207" s="3">
        <f t="shared" si="7"/>
        <v>964.93150684931481</v>
      </c>
      <c r="E207" s="2"/>
    </row>
    <row r="208" spans="1:5" x14ac:dyDescent="0.35">
      <c r="A208" s="3">
        <f>+SUM(Suministros!$D$2:D208)-IF('Cálculo interes'!B208-AEAT!$G$3&gt;=0,AEAT!$G$4,0)-IF('Cálculo interes'!B208-AEAT!$C$4&gt;=0,AEAT!$G$5,0)-IF('Cálculo interes'!B208-AEAT!$C$2&gt;=0,AEAT!$D$2,0)-IF('Cálculo interes'!B208-AEAT!$C$3&gt;=0,AEAT!$D$3,0)-IF('Cálculo interes'!B208-AEAT!$C$4&gt;=0,AEAT!$D$4,0)-IF('Cálculo interes'!B208-AEAT!$C$5&gt;=0,AEAT!$D$5,0)-IF('Cálculo interes'!B208-AEAT!$C$6&gt;=0,AEAT!$D$6,0)-IF('Cálculo interes'!B208-AEAT!$C$7&gt;=0,AEAT!$D$7,0)-IF('Cálculo interes'!B208-AEAT!$C$8&gt;=0,AEAT!$D$8,0)-IF('Cálculo interes'!B208-AEAT!$C$9&gt;=0,AEAT!$D$9,0)-IF('Cálculo interes'!B208-AEAT!$C$10&gt;=0,AEAT!$D$10,0)</f>
        <v>-30000</v>
      </c>
      <c r="B208" s="2">
        <f t="shared" si="6"/>
        <v>44858</v>
      </c>
      <c r="C208" s="3">
        <f t="array" ref="C208">+IF(A208&lt;=0,0,(A208-A207)*0.03*(INDEX(A208:$B$307,MATCH(TRUE,A208:$A$307&lt;=0,0),2)-B208)/365)</f>
        <v>0</v>
      </c>
      <c r="D208" s="3">
        <f t="shared" si="7"/>
        <v>964.93150684931481</v>
      </c>
      <c r="E208" s="2"/>
    </row>
    <row r="209" spans="1:5" x14ac:dyDescent="0.35">
      <c r="A209" s="3">
        <f>+SUM(Suministros!$D$2:D209)-IF('Cálculo interes'!B209-AEAT!$G$3&gt;=0,AEAT!$G$4,0)-IF('Cálculo interes'!B209-AEAT!$C$4&gt;=0,AEAT!$G$5,0)-IF('Cálculo interes'!B209-AEAT!$C$2&gt;=0,AEAT!$D$2,0)-IF('Cálculo interes'!B209-AEAT!$C$3&gt;=0,AEAT!$D$3,0)-IF('Cálculo interes'!B209-AEAT!$C$4&gt;=0,AEAT!$D$4,0)-IF('Cálculo interes'!B209-AEAT!$C$5&gt;=0,AEAT!$D$5,0)-IF('Cálculo interes'!B209-AEAT!$C$6&gt;=0,AEAT!$D$6,0)-IF('Cálculo interes'!B209-AEAT!$C$7&gt;=0,AEAT!$D$7,0)-IF('Cálculo interes'!B209-AEAT!$C$8&gt;=0,AEAT!$D$8,0)-IF('Cálculo interes'!B209-AEAT!$C$9&gt;=0,AEAT!$D$9,0)-IF('Cálculo interes'!B209-AEAT!$C$10&gt;=0,AEAT!$D$10,0)</f>
        <v>-20000</v>
      </c>
      <c r="B209" s="2">
        <f t="shared" si="6"/>
        <v>44859</v>
      </c>
      <c r="C209" s="3">
        <f t="array" ref="C209">+IF(A209&lt;=0,0,(A209-A208)*0.03*(INDEX(A209:$B$307,MATCH(TRUE,A209:$A$307&lt;=0,0),2)-B209)/365)</f>
        <v>0</v>
      </c>
      <c r="D209" s="3">
        <f t="shared" si="7"/>
        <v>964.93150684931481</v>
      </c>
      <c r="E209" s="2"/>
    </row>
    <row r="210" spans="1:5" x14ac:dyDescent="0.35">
      <c r="A210" s="3">
        <f>+SUM(Suministros!$D$2:D210)-IF('Cálculo interes'!B210-AEAT!$G$3&gt;=0,AEAT!$G$4,0)-IF('Cálculo interes'!B210-AEAT!$C$4&gt;=0,AEAT!$G$5,0)-IF('Cálculo interes'!B210-AEAT!$C$2&gt;=0,AEAT!$D$2,0)-IF('Cálculo interes'!B210-AEAT!$C$3&gt;=0,AEAT!$D$3,0)-IF('Cálculo interes'!B210-AEAT!$C$4&gt;=0,AEAT!$D$4,0)-IF('Cálculo interes'!B210-AEAT!$C$5&gt;=0,AEAT!$D$5,0)-IF('Cálculo interes'!B210-AEAT!$C$6&gt;=0,AEAT!$D$6,0)-IF('Cálculo interes'!B210-AEAT!$C$7&gt;=0,AEAT!$D$7,0)-IF('Cálculo interes'!B210-AEAT!$C$8&gt;=0,AEAT!$D$8,0)-IF('Cálculo interes'!B210-AEAT!$C$9&gt;=0,AEAT!$D$9,0)-IF('Cálculo interes'!B210-AEAT!$C$10&gt;=0,AEAT!$D$10,0)</f>
        <v>-10000</v>
      </c>
      <c r="B210" s="2">
        <f t="shared" si="6"/>
        <v>44860</v>
      </c>
      <c r="C210" s="3">
        <f t="array" ref="C210">+IF(A210&lt;=0,0,(A210-A209)*0.03*(INDEX(A210:$B$307,MATCH(TRUE,A210:$A$307&lt;=0,0),2)-B210)/365)</f>
        <v>0</v>
      </c>
      <c r="D210" s="3">
        <f t="shared" si="7"/>
        <v>964.93150684931481</v>
      </c>
      <c r="E210" s="2"/>
    </row>
    <row r="211" spans="1:5" x14ac:dyDescent="0.35">
      <c r="A211" s="3">
        <f>+SUM(Suministros!$D$2:D211)-IF('Cálculo interes'!B211-AEAT!$G$3&gt;=0,AEAT!$G$4,0)-IF('Cálculo interes'!B211-AEAT!$C$4&gt;=0,AEAT!$G$5,0)-IF('Cálculo interes'!B211-AEAT!$C$2&gt;=0,AEAT!$D$2,0)-IF('Cálculo interes'!B211-AEAT!$C$3&gt;=0,AEAT!$D$3,0)-IF('Cálculo interes'!B211-AEAT!$C$4&gt;=0,AEAT!$D$4,0)-IF('Cálculo interes'!B211-AEAT!$C$5&gt;=0,AEAT!$D$5,0)-IF('Cálculo interes'!B211-AEAT!$C$6&gt;=0,AEAT!$D$6,0)-IF('Cálculo interes'!B211-AEAT!$C$7&gt;=0,AEAT!$D$7,0)-IF('Cálculo interes'!B211-AEAT!$C$8&gt;=0,AEAT!$D$8,0)-IF('Cálculo interes'!B211-AEAT!$C$9&gt;=0,AEAT!$D$9,0)-IF('Cálculo interes'!B211-AEAT!$C$10&gt;=0,AEAT!$D$10,0)</f>
        <v>0</v>
      </c>
      <c r="B211" s="2">
        <f t="shared" si="6"/>
        <v>44861</v>
      </c>
      <c r="C211" s="3">
        <f t="array" ref="C211">+IF(A211&lt;=0,0,(A211-A210)*0.03*(INDEX(A211:$B$307,MATCH(TRUE,A211:$A$307&lt;=0,0),2)-B211)/365)</f>
        <v>0</v>
      </c>
      <c r="D211" s="3">
        <f t="shared" si="7"/>
        <v>964.93150684931481</v>
      </c>
      <c r="E211" s="2"/>
    </row>
    <row r="212" spans="1:5" x14ac:dyDescent="0.35">
      <c r="A212" s="3">
        <f>+SUM(Suministros!$D$2:D212)-IF('Cálculo interes'!B212-AEAT!$G$3&gt;=0,AEAT!$G$4,0)-IF('Cálculo interes'!B212-AEAT!$C$4&gt;=0,AEAT!$G$5,0)-IF('Cálculo interes'!B212-AEAT!$C$2&gt;=0,AEAT!$D$2,0)-IF('Cálculo interes'!B212-AEAT!$C$3&gt;=0,AEAT!$D$3,0)-IF('Cálculo interes'!B212-AEAT!$C$4&gt;=0,AEAT!$D$4,0)-IF('Cálculo interes'!B212-AEAT!$C$5&gt;=0,AEAT!$D$5,0)-IF('Cálculo interes'!B212-AEAT!$C$6&gt;=0,AEAT!$D$6,0)-IF('Cálculo interes'!B212-AEAT!$C$7&gt;=0,AEAT!$D$7,0)-IF('Cálculo interes'!B212-AEAT!$C$8&gt;=0,AEAT!$D$8,0)-IF('Cálculo interes'!B212-AEAT!$C$9&gt;=0,AEAT!$D$9,0)-IF('Cálculo interes'!B212-AEAT!$C$10&gt;=0,AEAT!$D$10,0)</f>
        <v>10000</v>
      </c>
      <c r="B212" s="2">
        <f t="shared" si="6"/>
        <v>44862</v>
      </c>
      <c r="C212" s="3">
        <f t="array" ref="C212">+IF(A212&lt;=0,0,(A212-A211)*0.03*(INDEX(A212:$B$307,MATCH(TRUE,A212:$A$307&lt;=0,0),2)-B212)/365)</f>
        <v>13.150684931506849</v>
      </c>
      <c r="D212" s="3">
        <f t="shared" si="7"/>
        <v>978.08219178082163</v>
      </c>
      <c r="E212" s="2"/>
    </row>
    <row r="213" spans="1:5" x14ac:dyDescent="0.35">
      <c r="A213" s="3">
        <f>+SUM(Suministros!$D$2:D213)-IF('Cálculo interes'!B213-AEAT!$G$3&gt;=0,AEAT!$G$4,0)-IF('Cálculo interes'!B213-AEAT!$C$4&gt;=0,AEAT!$G$5,0)-IF('Cálculo interes'!B213-AEAT!$C$2&gt;=0,AEAT!$D$2,0)-IF('Cálculo interes'!B213-AEAT!$C$3&gt;=0,AEAT!$D$3,0)-IF('Cálculo interes'!B213-AEAT!$C$4&gt;=0,AEAT!$D$4,0)-IF('Cálculo interes'!B213-AEAT!$C$5&gt;=0,AEAT!$D$5,0)-IF('Cálculo interes'!B213-AEAT!$C$6&gt;=0,AEAT!$D$6,0)-IF('Cálculo interes'!B213-AEAT!$C$7&gt;=0,AEAT!$D$7,0)-IF('Cálculo interes'!B213-AEAT!$C$8&gt;=0,AEAT!$D$8,0)-IF('Cálculo interes'!B213-AEAT!$C$9&gt;=0,AEAT!$D$9,0)-IF('Cálculo interes'!B213-AEAT!$C$10&gt;=0,AEAT!$D$10,0)</f>
        <v>20000</v>
      </c>
      <c r="B213" s="2">
        <f t="shared" si="6"/>
        <v>44863</v>
      </c>
      <c r="C213" s="3">
        <f t="array" ref="C213">+IF(A213&lt;=0,0,(A213-A212)*0.03*(INDEX(A213:$B$307,MATCH(TRUE,A213:$A$307&lt;=0,0),2)-B213)/365)</f>
        <v>12.328767123287671</v>
      </c>
      <c r="D213" s="3">
        <f t="shared" si="7"/>
        <v>990.41095890410929</v>
      </c>
      <c r="E213" s="2"/>
    </row>
    <row r="214" spans="1:5" x14ac:dyDescent="0.35">
      <c r="A214" s="3">
        <f>+SUM(Suministros!$D$2:D214)-IF('Cálculo interes'!B214-AEAT!$G$3&gt;=0,AEAT!$G$4,0)-IF('Cálculo interes'!B214-AEAT!$C$4&gt;=0,AEAT!$G$5,0)-IF('Cálculo interes'!B214-AEAT!$C$2&gt;=0,AEAT!$D$2,0)-IF('Cálculo interes'!B214-AEAT!$C$3&gt;=0,AEAT!$D$3,0)-IF('Cálculo interes'!B214-AEAT!$C$4&gt;=0,AEAT!$D$4,0)-IF('Cálculo interes'!B214-AEAT!$C$5&gt;=0,AEAT!$D$5,0)-IF('Cálculo interes'!B214-AEAT!$C$6&gt;=0,AEAT!$D$6,0)-IF('Cálculo interes'!B214-AEAT!$C$7&gt;=0,AEAT!$D$7,0)-IF('Cálculo interes'!B214-AEAT!$C$8&gt;=0,AEAT!$D$8,0)-IF('Cálculo interes'!B214-AEAT!$C$9&gt;=0,AEAT!$D$9,0)-IF('Cálculo interes'!B214-AEAT!$C$10&gt;=0,AEAT!$D$10,0)</f>
        <v>30000</v>
      </c>
      <c r="B214" s="2">
        <f t="shared" si="6"/>
        <v>44864</v>
      </c>
      <c r="C214" s="3">
        <f t="array" ref="C214">+IF(A214&lt;=0,0,(A214-A213)*0.03*(INDEX(A214:$B$307,MATCH(TRUE,A214:$A$307&lt;=0,0),2)-B214)/365)</f>
        <v>11.506849315068493</v>
      </c>
      <c r="D214" s="3">
        <f t="shared" si="7"/>
        <v>1001.9178082191778</v>
      </c>
      <c r="E214" s="2"/>
    </row>
    <row r="215" spans="1:5" x14ac:dyDescent="0.35">
      <c r="A215" s="3">
        <f>+SUM(Suministros!$D$2:D215)-IF('Cálculo interes'!B215-AEAT!$G$3&gt;=0,AEAT!$G$4,0)-IF('Cálculo interes'!B215-AEAT!$C$4&gt;=0,AEAT!$G$5,0)-IF('Cálculo interes'!B215-AEAT!$C$2&gt;=0,AEAT!$D$2,0)-IF('Cálculo interes'!B215-AEAT!$C$3&gt;=0,AEAT!$D$3,0)-IF('Cálculo interes'!B215-AEAT!$C$4&gt;=0,AEAT!$D$4,0)-IF('Cálculo interes'!B215-AEAT!$C$5&gt;=0,AEAT!$D$5,0)-IF('Cálculo interes'!B215-AEAT!$C$6&gt;=0,AEAT!$D$6,0)-IF('Cálculo interes'!B215-AEAT!$C$7&gt;=0,AEAT!$D$7,0)-IF('Cálculo interes'!B215-AEAT!$C$8&gt;=0,AEAT!$D$8,0)-IF('Cálculo interes'!B215-AEAT!$C$9&gt;=0,AEAT!$D$9,0)-IF('Cálculo interes'!B215-AEAT!$C$10&gt;=0,AEAT!$D$10,0)</f>
        <v>40000</v>
      </c>
      <c r="B215" s="2">
        <f t="shared" si="6"/>
        <v>44865</v>
      </c>
      <c r="C215" s="3">
        <f t="array" ref="C215">+IF(A215&lt;=0,0,(A215-A214)*0.03*(INDEX(A215:$B$307,MATCH(TRUE,A215:$A$307&lt;=0,0),2)-B215)/365)</f>
        <v>10.684931506849315</v>
      </c>
      <c r="D215" s="3">
        <f t="shared" si="7"/>
        <v>1012.6027397260272</v>
      </c>
      <c r="E215" s="2"/>
    </row>
    <row r="216" spans="1:5" x14ac:dyDescent="0.35">
      <c r="A216" s="3">
        <f>+SUM(Suministros!$D$2:D216)-IF('Cálculo interes'!B216-AEAT!$G$3&gt;=0,AEAT!$G$4,0)-IF('Cálculo interes'!B216-AEAT!$C$4&gt;=0,AEAT!$G$5,0)-IF('Cálculo interes'!B216-AEAT!$C$2&gt;=0,AEAT!$D$2,0)-IF('Cálculo interes'!B216-AEAT!$C$3&gt;=0,AEAT!$D$3,0)-IF('Cálculo interes'!B216-AEAT!$C$4&gt;=0,AEAT!$D$4,0)-IF('Cálculo interes'!B216-AEAT!$C$5&gt;=0,AEAT!$D$5,0)-IF('Cálculo interes'!B216-AEAT!$C$6&gt;=0,AEAT!$D$6,0)-IF('Cálculo interes'!B216-AEAT!$C$7&gt;=0,AEAT!$D$7,0)-IF('Cálculo interes'!B216-AEAT!$C$8&gt;=0,AEAT!$D$8,0)-IF('Cálculo interes'!B216-AEAT!$C$9&gt;=0,AEAT!$D$9,0)-IF('Cálculo interes'!B216-AEAT!$C$10&gt;=0,AEAT!$D$10,0)</f>
        <v>50000</v>
      </c>
      <c r="B216" s="2">
        <f t="shared" si="6"/>
        <v>44866</v>
      </c>
      <c r="C216" s="3">
        <f t="array" ref="C216">+IF(A216&lt;=0,0,(A216-A215)*0.03*(INDEX(A216:$B$307,MATCH(TRUE,A216:$A$307&lt;=0,0),2)-B216)/365)</f>
        <v>9.8630136986301373</v>
      </c>
      <c r="D216" s="3">
        <f t="shared" si="7"/>
        <v>1022.4657534246572</v>
      </c>
      <c r="E216" s="2"/>
    </row>
    <row r="217" spans="1:5" x14ac:dyDescent="0.35">
      <c r="A217" s="3">
        <f>+SUM(Suministros!$D$2:D217)-IF('Cálculo interes'!B217-AEAT!$G$3&gt;=0,AEAT!$G$4,0)-IF('Cálculo interes'!B217-AEAT!$C$4&gt;=0,AEAT!$G$5,0)-IF('Cálculo interes'!B217-AEAT!$C$2&gt;=0,AEAT!$D$2,0)-IF('Cálculo interes'!B217-AEAT!$C$3&gt;=0,AEAT!$D$3,0)-IF('Cálculo interes'!B217-AEAT!$C$4&gt;=0,AEAT!$D$4,0)-IF('Cálculo interes'!B217-AEAT!$C$5&gt;=0,AEAT!$D$5,0)-IF('Cálculo interes'!B217-AEAT!$C$6&gt;=0,AEAT!$D$6,0)-IF('Cálculo interes'!B217-AEAT!$C$7&gt;=0,AEAT!$D$7,0)-IF('Cálculo interes'!B217-AEAT!$C$8&gt;=0,AEAT!$D$8,0)-IF('Cálculo interes'!B217-AEAT!$C$9&gt;=0,AEAT!$D$9,0)-IF('Cálculo interes'!B217-AEAT!$C$10&gt;=0,AEAT!$D$10,0)</f>
        <v>60000</v>
      </c>
      <c r="B217" s="2">
        <f t="shared" si="6"/>
        <v>44867</v>
      </c>
      <c r="C217" s="3">
        <f t="array" ref="C217">+IF(A217&lt;=0,0,(A217-A216)*0.03*(INDEX(A217:$B$307,MATCH(TRUE,A217:$A$307&lt;=0,0),2)-B217)/365)</f>
        <v>9.0410958904109595</v>
      </c>
      <c r="D217" s="3">
        <f t="shared" si="7"/>
        <v>1031.5068493150682</v>
      </c>
      <c r="E217" s="2"/>
    </row>
    <row r="218" spans="1:5" x14ac:dyDescent="0.35">
      <c r="A218" s="3">
        <f>+SUM(Suministros!$D$2:D218)-IF('Cálculo interes'!B218-AEAT!$G$3&gt;=0,AEAT!$G$4,0)-IF('Cálculo interes'!B218-AEAT!$C$4&gt;=0,AEAT!$G$5,0)-IF('Cálculo interes'!B218-AEAT!$C$2&gt;=0,AEAT!$D$2,0)-IF('Cálculo interes'!B218-AEAT!$C$3&gt;=0,AEAT!$D$3,0)-IF('Cálculo interes'!B218-AEAT!$C$4&gt;=0,AEAT!$D$4,0)-IF('Cálculo interes'!B218-AEAT!$C$5&gt;=0,AEAT!$D$5,0)-IF('Cálculo interes'!B218-AEAT!$C$6&gt;=0,AEAT!$D$6,0)-IF('Cálculo interes'!B218-AEAT!$C$7&gt;=0,AEAT!$D$7,0)-IF('Cálculo interes'!B218-AEAT!$C$8&gt;=0,AEAT!$D$8,0)-IF('Cálculo interes'!B218-AEAT!$C$9&gt;=0,AEAT!$D$9,0)-IF('Cálculo interes'!B218-AEAT!$C$10&gt;=0,AEAT!$D$10,0)</f>
        <v>70000</v>
      </c>
      <c r="B218" s="2">
        <f t="shared" si="6"/>
        <v>44868</v>
      </c>
      <c r="C218" s="3">
        <f t="array" ref="C218">+IF(A218&lt;=0,0,(A218-A217)*0.03*(INDEX(A218:$B$307,MATCH(TRUE,A218:$A$307&lt;=0,0),2)-B218)/365)</f>
        <v>8.2191780821917817</v>
      </c>
      <c r="D218" s="3">
        <f t="shared" si="7"/>
        <v>1039.7260273972599</v>
      </c>
      <c r="E218" s="2"/>
    </row>
    <row r="219" spans="1:5" x14ac:dyDescent="0.35">
      <c r="A219" s="3">
        <f>+SUM(Suministros!$D$2:D219)-IF('Cálculo interes'!B219-AEAT!$G$3&gt;=0,AEAT!$G$4,0)-IF('Cálculo interes'!B219-AEAT!$C$4&gt;=0,AEAT!$G$5,0)-IF('Cálculo interes'!B219-AEAT!$C$2&gt;=0,AEAT!$D$2,0)-IF('Cálculo interes'!B219-AEAT!$C$3&gt;=0,AEAT!$D$3,0)-IF('Cálculo interes'!B219-AEAT!$C$4&gt;=0,AEAT!$D$4,0)-IF('Cálculo interes'!B219-AEAT!$C$5&gt;=0,AEAT!$D$5,0)-IF('Cálculo interes'!B219-AEAT!$C$6&gt;=0,AEAT!$D$6,0)-IF('Cálculo interes'!B219-AEAT!$C$7&gt;=0,AEAT!$D$7,0)-IF('Cálculo interes'!B219-AEAT!$C$8&gt;=0,AEAT!$D$8,0)-IF('Cálculo interes'!B219-AEAT!$C$9&gt;=0,AEAT!$D$9,0)-IF('Cálculo interes'!B219-AEAT!$C$10&gt;=0,AEAT!$D$10,0)</f>
        <v>80000</v>
      </c>
      <c r="B219" s="2">
        <f t="shared" si="6"/>
        <v>44869</v>
      </c>
      <c r="C219" s="3">
        <f t="array" ref="C219">+IF(A219&lt;=0,0,(A219-A218)*0.03*(INDEX(A219:$B$307,MATCH(TRUE,A219:$A$307&lt;=0,0),2)-B219)/365)</f>
        <v>7.397260273972603</v>
      </c>
      <c r="D219" s="3">
        <f t="shared" si="7"/>
        <v>1047.1232876712324</v>
      </c>
      <c r="E219" s="2"/>
    </row>
    <row r="220" spans="1:5" x14ac:dyDescent="0.35">
      <c r="A220" s="3">
        <f>+SUM(Suministros!$D$2:D220)-IF('Cálculo interes'!B220-AEAT!$G$3&gt;=0,AEAT!$G$4,0)-IF('Cálculo interes'!B220-AEAT!$C$4&gt;=0,AEAT!$G$5,0)-IF('Cálculo interes'!B220-AEAT!$C$2&gt;=0,AEAT!$D$2,0)-IF('Cálculo interes'!B220-AEAT!$C$3&gt;=0,AEAT!$D$3,0)-IF('Cálculo interes'!B220-AEAT!$C$4&gt;=0,AEAT!$D$4,0)-IF('Cálculo interes'!B220-AEAT!$C$5&gt;=0,AEAT!$D$5,0)-IF('Cálculo interes'!B220-AEAT!$C$6&gt;=0,AEAT!$D$6,0)-IF('Cálculo interes'!B220-AEAT!$C$7&gt;=0,AEAT!$D$7,0)-IF('Cálculo interes'!B220-AEAT!$C$8&gt;=0,AEAT!$D$8,0)-IF('Cálculo interes'!B220-AEAT!$C$9&gt;=0,AEAT!$D$9,0)-IF('Cálculo interes'!B220-AEAT!$C$10&gt;=0,AEAT!$D$10,0)</f>
        <v>90000</v>
      </c>
      <c r="B220" s="2">
        <f t="shared" si="6"/>
        <v>44870</v>
      </c>
      <c r="C220" s="3">
        <f t="array" ref="C220">+IF(A220&lt;=0,0,(A220-A219)*0.03*(INDEX(A220:$B$307,MATCH(TRUE,A220:$A$307&lt;=0,0),2)-B220)/365)</f>
        <v>6.5753424657534243</v>
      </c>
      <c r="D220" s="3">
        <f t="shared" si="7"/>
        <v>1053.6986301369859</v>
      </c>
      <c r="E220" s="2"/>
    </row>
    <row r="221" spans="1:5" x14ac:dyDescent="0.35">
      <c r="A221" s="3">
        <f>+SUM(Suministros!$D$2:D221)-IF('Cálculo interes'!B221-AEAT!$G$3&gt;=0,AEAT!$G$4,0)-IF('Cálculo interes'!B221-AEAT!$C$4&gt;=0,AEAT!$G$5,0)-IF('Cálculo interes'!B221-AEAT!$C$2&gt;=0,AEAT!$D$2,0)-IF('Cálculo interes'!B221-AEAT!$C$3&gt;=0,AEAT!$D$3,0)-IF('Cálculo interes'!B221-AEAT!$C$4&gt;=0,AEAT!$D$4,0)-IF('Cálculo interes'!B221-AEAT!$C$5&gt;=0,AEAT!$D$5,0)-IF('Cálculo interes'!B221-AEAT!$C$6&gt;=0,AEAT!$D$6,0)-IF('Cálculo interes'!B221-AEAT!$C$7&gt;=0,AEAT!$D$7,0)-IF('Cálculo interes'!B221-AEAT!$C$8&gt;=0,AEAT!$D$8,0)-IF('Cálculo interes'!B221-AEAT!$C$9&gt;=0,AEAT!$D$9,0)-IF('Cálculo interes'!B221-AEAT!$C$10&gt;=0,AEAT!$D$10,0)</f>
        <v>100000</v>
      </c>
      <c r="B221" s="2">
        <f t="shared" si="6"/>
        <v>44871</v>
      </c>
      <c r="C221" s="3">
        <f t="array" ref="C221">+IF(A221&lt;=0,0,(A221-A220)*0.03*(INDEX(A221:$B$307,MATCH(TRUE,A221:$A$307&lt;=0,0),2)-B221)/365)</f>
        <v>5.7534246575342465</v>
      </c>
      <c r="D221" s="3">
        <f t="shared" si="7"/>
        <v>1059.4520547945201</v>
      </c>
      <c r="E221" s="2"/>
    </row>
    <row r="222" spans="1:5" x14ac:dyDescent="0.35">
      <c r="A222" s="3">
        <f>+SUM(Suministros!$D$2:D222)-IF('Cálculo interes'!B222-AEAT!$G$3&gt;=0,AEAT!$G$4,0)-IF('Cálculo interes'!B222-AEAT!$C$4&gt;=0,AEAT!$G$5,0)-IF('Cálculo interes'!B222-AEAT!$C$2&gt;=0,AEAT!$D$2,0)-IF('Cálculo interes'!B222-AEAT!$C$3&gt;=0,AEAT!$D$3,0)-IF('Cálculo interes'!B222-AEAT!$C$4&gt;=0,AEAT!$D$4,0)-IF('Cálculo interes'!B222-AEAT!$C$5&gt;=0,AEAT!$D$5,0)-IF('Cálculo interes'!B222-AEAT!$C$6&gt;=0,AEAT!$D$6,0)-IF('Cálculo interes'!B222-AEAT!$C$7&gt;=0,AEAT!$D$7,0)-IF('Cálculo interes'!B222-AEAT!$C$8&gt;=0,AEAT!$D$8,0)-IF('Cálculo interes'!B222-AEAT!$C$9&gt;=0,AEAT!$D$9,0)-IF('Cálculo interes'!B222-AEAT!$C$10&gt;=0,AEAT!$D$10,0)</f>
        <v>110000</v>
      </c>
      <c r="B222" s="2">
        <f t="shared" si="6"/>
        <v>44872</v>
      </c>
      <c r="C222" s="3">
        <f t="array" ref="C222">+IF(A222&lt;=0,0,(A222-A221)*0.03*(INDEX(A222:$B$307,MATCH(TRUE,A222:$A$307&lt;=0,0),2)-B222)/365)</f>
        <v>4.9315068493150687</v>
      </c>
      <c r="D222" s="3">
        <f t="shared" si="7"/>
        <v>1064.3835616438353</v>
      </c>
      <c r="E222" s="2"/>
    </row>
    <row r="223" spans="1:5" x14ac:dyDescent="0.35">
      <c r="A223" s="3">
        <f>+SUM(Suministros!$D$2:D223)-IF('Cálculo interes'!B223-AEAT!$G$3&gt;=0,AEAT!$G$4,0)-IF('Cálculo interes'!B223-AEAT!$C$4&gt;=0,AEAT!$G$5,0)-IF('Cálculo interes'!B223-AEAT!$C$2&gt;=0,AEAT!$D$2,0)-IF('Cálculo interes'!B223-AEAT!$C$3&gt;=0,AEAT!$D$3,0)-IF('Cálculo interes'!B223-AEAT!$C$4&gt;=0,AEAT!$D$4,0)-IF('Cálculo interes'!B223-AEAT!$C$5&gt;=0,AEAT!$D$5,0)-IF('Cálculo interes'!B223-AEAT!$C$6&gt;=0,AEAT!$D$6,0)-IF('Cálculo interes'!B223-AEAT!$C$7&gt;=0,AEAT!$D$7,0)-IF('Cálculo interes'!B223-AEAT!$C$8&gt;=0,AEAT!$D$8,0)-IF('Cálculo interes'!B223-AEAT!$C$9&gt;=0,AEAT!$D$9,0)-IF('Cálculo interes'!B223-AEAT!$C$10&gt;=0,AEAT!$D$10,0)</f>
        <v>120000</v>
      </c>
      <c r="B223" s="2">
        <f t="shared" si="6"/>
        <v>44873</v>
      </c>
      <c r="C223" s="3">
        <f t="array" ref="C223">+IF(A223&lt;=0,0,(A223-A222)*0.03*(INDEX(A223:$B$307,MATCH(TRUE,A223:$A$307&lt;=0,0),2)-B223)/365)</f>
        <v>4.1095890410958908</v>
      </c>
      <c r="D223" s="3">
        <f t="shared" si="7"/>
        <v>1068.4931506849312</v>
      </c>
      <c r="E223" s="2"/>
    </row>
    <row r="224" spans="1:5" x14ac:dyDescent="0.35">
      <c r="A224" s="3">
        <f>+SUM(Suministros!$D$2:D224)-IF('Cálculo interes'!B224-AEAT!$G$3&gt;=0,AEAT!$G$4,0)-IF('Cálculo interes'!B224-AEAT!$C$4&gt;=0,AEAT!$G$5,0)-IF('Cálculo interes'!B224-AEAT!$C$2&gt;=0,AEAT!$D$2,0)-IF('Cálculo interes'!B224-AEAT!$C$3&gt;=0,AEAT!$D$3,0)-IF('Cálculo interes'!B224-AEAT!$C$4&gt;=0,AEAT!$D$4,0)-IF('Cálculo interes'!B224-AEAT!$C$5&gt;=0,AEAT!$D$5,0)-IF('Cálculo interes'!B224-AEAT!$C$6&gt;=0,AEAT!$D$6,0)-IF('Cálculo interes'!B224-AEAT!$C$7&gt;=0,AEAT!$D$7,0)-IF('Cálculo interes'!B224-AEAT!$C$8&gt;=0,AEAT!$D$8,0)-IF('Cálculo interes'!B224-AEAT!$C$9&gt;=0,AEAT!$D$9,0)-IF('Cálculo interes'!B224-AEAT!$C$10&gt;=0,AEAT!$D$10,0)</f>
        <v>130000</v>
      </c>
      <c r="B224" s="2">
        <f t="shared" si="6"/>
        <v>44874</v>
      </c>
      <c r="C224" s="3">
        <f t="array" ref="C224">+IF(A224&lt;=0,0,(A224-A223)*0.03*(INDEX(A224:$B$307,MATCH(TRUE,A224:$A$307&lt;=0,0),2)-B224)/365)</f>
        <v>3.2876712328767121</v>
      </c>
      <c r="D224" s="3">
        <f t="shared" si="7"/>
        <v>1071.7808219178078</v>
      </c>
      <c r="E224" s="2"/>
    </row>
    <row r="225" spans="1:5" x14ac:dyDescent="0.35">
      <c r="A225" s="3">
        <f>+SUM(Suministros!$D$2:D225)-IF('Cálculo interes'!B225-AEAT!$G$3&gt;=0,AEAT!$G$4,0)-IF('Cálculo interes'!B225-AEAT!$C$4&gt;=0,AEAT!$G$5,0)-IF('Cálculo interes'!B225-AEAT!$C$2&gt;=0,AEAT!$D$2,0)-IF('Cálculo interes'!B225-AEAT!$C$3&gt;=0,AEAT!$D$3,0)-IF('Cálculo interes'!B225-AEAT!$C$4&gt;=0,AEAT!$D$4,0)-IF('Cálculo interes'!B225-AEAT!$C$5&gt;=0,AEAT!$D$5,0)-IF('Cálculo interes'!B225-AEAT!$C$6&gt;=0,AEAT!$D$6,0)-IF('Cálculo interes'!B225-AEAT!$C$7&gt;=0,AEAT!$D$7,0)-IF('Cálculo interes'!B225-AEAT!$C$8&gt;=0,AEAT!$D$8,0)-IF('Cálculo interes'!B225-AEAT!$C$9&gt;=0,AEAT!$D$9,0)-IF('Cálculo interes'!B225-AEAT!$C$10&gt;=0,AEAT!$D$10,0)</f>
        <v>140000</v>
      </c>
      <c r="B225" s="2">
        <f t="shared" si="6"/>
        <v>44875</v>
      </c>
      <c r="C225" s="3">
        <f t="array" ref="C225">+IF(A225&lt;=0,0,(A225-A224)*0.03*(INDEX(A225:$B$307,MATCH(TRUE,A225:$A$307&lt;=0,0),2)-B225)/365)</f>
        <v>2.4657534246575343</v>
      </c>
      <c r="D225" s="3">
        <f t="shared" si="7"/>
        <v>1074.2465753424653</v>
      </c>
      <c r="E225" s="2"/>
    </row>
    <row r="226" spans="1:5" x14ac:dyDescent="0.35">
      <c r="A226" s="3">
        <f>+SUM(Suministros!$D$2:D226)-IF('Cálculo interes'!B226-AEAT!$G$3&gt;=0,AEAT!$G$4,0)-IF('Cálculo interes'!B226-AEAT!$C$4&gt;=0,AEAT!$G$5,0)-IF('Cálculo interes'!B226-AEAT!$C$2&gt;=0,AEAT!$D$2,0)-IF('Cálculo interes'!B226-AEAT!$C$3&gt;=0,AEAT!$D$3,0)-IF('Cálculo interes'!B226-AEAT!$C$4&gt;=0,AEAT!$D$4,0)-IF('Cálculo interes'!B226-AEAT!$C$5&gt;=0,AEAT!$D$5,0)-IF('Cálculo interes'!B226-AEAT!$C$6&gt;=0,AEAT!$D$6,0)-IF('Cálculo interes'!B226-AEAT!$C$7&gt;=0,AEAT!$D$7,0)-IF('Cálculo interes'!B226-AEAT!$C$8&gt;=0,AEAT!$D$8,0)-IF('Cálculo interes'!B226-AEAT!$C$9&gt;=0,AEAT!$D$9,0)-IF('Cálculo interes'!B226-AEAT!$C$10&gt;=0,AEAT!$D$10,0)</f>
        <v>150000</v>
      </c>
      <c r="B226" s="2">
        <f t="shared" si="6"/>
        <v>44876</v>
      </c>
      <c r="C226" s="3">
        <f t="array" ref="C226">+IF(A226&lt;=0,0,(A226-A225)*0.03*(INDEX(A226:$B$307,MATCH(TRUE,A226:$A$307&lt;=0,0),2)-B226)/365)</f>
        <v>1.6438356164383561</v>
      </c>
      <c r="D226" s="3">
        <f t="shared" si="7"/>
        <v>1075.8904109589037</v>
      </c>
      <c r="E226" s="2"/>
    </row>
    <row r="227" spans="1:5" x14ac:dyDescent="0.35">
      <c r="A227" s="3">
        <f>+SUM(Suministros!$D$2:D227)-IF('Cálculo interes'!B227-AEAT!$G$3&gt;=0,AEAT!$G$4,0)-IF('Cálculo interes'!B227-AEAT!$C$4&gt;=0,AEAT!$G$5,0)-IF('Cálculo interes'!B227-AEAT!$C$2&gt;=0,AEAT!$D$2,0)-IF('Cálculo interes'!B227-AEAT!$C$3&gt;=0,AEAT!$D$3,0)-IF('Cálculo interes'!B227-AEAT!$C$4&gt;=0,AEAT!$D$4,0)-IF('Cálculo interes'!B227-AEAT!$C$5&gt;=0,AEAT!$D$5,0)-IF('Cálculo interes'!B227-AEAT!$C$6&gt;=0,AEAT!$D$6,0)-IF('Cálculo interes'!B227-AEAT!$C$7&gt;=0,AEAT!$D$7,0)-IF('Cálculo interes'!B227-AEAT!$C$8&gt;=0,AEAT!$D$8,0)-IF('Cálculo interes'!B227-AEAT!$C$9&gt;=0,AEAT!$D$9,0)-IF('Cálculo interes'!B227-AEAT!$C$10&gt;=0,AEAT!$D$10,0)</f>
        <v>160000</v>
      </c>
      <c r="B227" s="2">
        <f t="shared" si="6"/>
        <v>44877</v>
      </c>
      <c r="C227" s="3">
        <f t="array" ref="C227">+IF(A227&lt;=0,0,(A227-A226)*0.03*(INDEX(A227:$B$307,MATCH(TRUE,A227:$A$307&lt;=0,0),2)-B227)/365)</f>
        <v>0.82191780821917804</v>
      </c>
      <c r="D227" s="3">
        <f t="shared" si="7"/>
        <v>1076.7123287671229</v>
      </c>
      <c r="E227" s="2"/>
    </row>
    <row r="228" spans="1:5" x14ac:dyDescent="0.35">
      <c r="A228" s="3">
        <f>+SUM(Suministros!$D$2:D228)-IF('Cálculo interes'!B228-AEAT!$G$3&gt;=0,AEAT!$G$4,0)-IF('Cálculo interes'!B228-AEAT!$C$4&gt;=0,AEAT!$G$5,0)-IF('Cálculo interes'!B228-AEAT!$C$2&gt;=0,AEAT!$D$2,0)-IF('Cálculo interes'!B228-AEAT!$C$3&gt;=0,AEAT!$D$3,0)-IF('Cálculo interes'!B228-AEAT!$C$4&gt;=0,AEAT!$D$4,0)-IF('Cálculo interes'!B228-AEAT!$C$5&gt;=0,AEAT!$D$5,0)-IF('Cálculo interes'!B228-AEAT!$C$6&gt;=0,AEAT!$D$6,0)-IF('Cálculo interes'!B228-AEAT!$C$7&gt;=0,AEAT!$D$7,0)-IF('Cálculo interes'!B228-AEAT!$C$8&gt;=0,AEAT!$D$8,0)-IF('Cálculo interes'!B228-AEAT!$C$9&gt;=0,AEAT!$D$9,0)-IF('Cálculo interes'!B228-AEAT!$C$10&gt;=0,AEAT!$D$10,0)</f>
        <v>-140000</v>
      </c>
      <c r="B228" s="2">
        <f t="shared" si="6"/>
        <v>44878</v>
      </c>
      <c r="C228" s="3">
        <f t="array" ref="C228">+IF(A228&lt;=0,0,(A228-A227)*0.03*(INDEX(A228:$B$307,MATCH(TRUE,A228:$A$307&lt;=0,0),2)-B228)/365)</f>
        <v>0</v>
      </c>
      <c r="D228" s="3">
        <f t="shared" si="7"/>
        <v>1076.7123287671229</v>
      </c>
      <c r="E228" s="2"/>
    </row>
    <row r="229" spans="1:5" x14ac:dyDescent="0.35">
      <c r="A229" s="3">
        <f>+SUM(Suministros!$D$2:D229)-IF('Cálculo interes'!B229-AEAT!$G$3&gt;=0,AEAT!$G$4,0)-IF('Cálculo interes'!B229-AEAT!$C$4&gt;=0,AEAT!$G$5,0)-IF('Cálculo interes'!B229-AEAT!$C$2&gt;=0,AEAT!$D$2,0)-IF('Cálculo interes'!B229-AEAT!$C$3&gt;=0,AEAT!$D$3,0)-IF('Cálculo interes'!B229-AEAT!$C$4&gt;=0,AEAT!$D$4,0)-IF('Cálculo interes'!B229-AEAT!$C$5&gt;=0,AEAT!$D$5,0)-IF('Cálculo interes'!B229-AEAT!$C$6&gt;=0,AEAT!$D$6,0)-IF('Cálculo interes'!B229-AEAT!$C$7&gt;=0,AEAT!$D$7,0)-IF('Cálculo interes'!B229-AEAT!$C$8&gt;=0,AEAT!$D$8,0)-IF('Cálculo interes'!B229-AEAT!$C$9&gt;=0,AEAT!$D$9,0)-IF('Cálculo interes'!B229-AEAT!$C$10&gt;=0,AEAT!$D$10,0)</f>
        <v>-130000</v>
      </c>
      <c r="B229" s="2">
        <f t="shared" si="6"/>
        <v>44879</v>
      </c>
      <c r="C229" s="3">
        <f t="array" ref="C229">+IF(A229&lt;=0,0,(A229-A228)*0.03*(INDEX(A229:$B$307,MATCH(TRUE,A229:$A$307&lt;=0,0),2)-B229)/365)</f>
        <v>0</v>
      </c>
      <c r="D229" s="3">
        <f t="shared" si="7"/>
        <v>1076.7123287671229</v>
      </c>
      <c r="E229" s="2"/>
    </row>
    <row r="230" spans="1:5" x14ac:dyDescent="0.35">
      <c r="A230" s="3">
        <f>+SUM(Suministros!$D$2:D230)-IF('Cálculo interes'!B230-AEAT!$G$3&gt;=0,AEAT!$G$4,0)-IF('Cálculo interes'!B230-AEAT!$C$4&gt;=0,AEAT!$G$5,0)-IF('Cálculo interes'!B230-AEAT!$C$2&gt;=0,AEAT!$D$2,0)-IF('Cálculo interes'!B230-AEAT!$C$3&gt;=0,AEAT!$D$3,0)-IF('Cálculo interes'!B230-AEAT!$C$4&gt;=0,AEAT!$D$4,0)-IF('Cálculo interes'!B230-AEAT!$C$5&gt;=0,AEAT!$D$5,0)-IF('Cálculo interes'!B230-AEAT!$C$6&gt;=0,AEAT!$D$6,0)-IF('Cálculo interes'!B230-AEAT!$C$7&gt;=0,AEAT!$D$7,0)-IF('Cálculo interes'!B230-AEAT!$C$8&gt;=0,AEAT!$D$8,0)-IF('Cálculo interes'!B230-AEAT!$C$9&gt;=0,AEAT!$D$9,0)-IF('Cálculo interes'!B230-AEAT!$C$10&gt;=0,AEAT!$D$10,0)</f>
        <v>-120000</v>
      </c>
      <c r="B230" s="2">
        <f t="shared" si="6"/>
        <v>44880</v>
      </c>
      <c r="C230" s="3">
        <f t="array" ref="C230">+IF(A230&lt;=0,0,(A230-A229)*0.03*(INDEX(A230:$B$307,MATCH(TRUE,A230:$A$307&lt;=0,0),2)-B230)/365)</f>
        <v>0</v>
      </c>
      <c r="D230" s="3">
        <f t="shared" si="7"/>
        <v>1076.7123287671229</v>
      </c>
      <c r="E230" s="2"/>
    </row>
    <row r="231" spans="1:5" x14ac:dyDescent="0.35">
      <c r="A231" s="3">
        <f>+SUM(Suministros!$D$2:D231)-IF('Cálculo interes'!B231-AEAT!$G$3&gt;=0,AEAT!$G$4,0)-IF('Cálculo interes'!B231-AEAT!$C$4&gt;=0,AEAT!$G$5,0)-IF('Cálculo interes'!B231-AEAT!$C$2&gt;=0,AEAT!$D$2,0)-IF('Cálculo interes'!B231-AEAT!$C$3&gt;=0,AEAT!$D$3,0)-IF('Cálculo interes'!B231-AEAT!$C$4&gt;=0,AEAT!$D$4,0)-IF('Cálculo interes'!B231-AEAT!$C$5&gt;=0,AEAT!$D$5,0)-IF('Cálculo interes'!B231-AEAT!$C$6&gt;=0,AEAT!$D$6,0)-IF('Cálculo interes'!B231-AEAT!$C$7&gt;=0,AEAT!$D$7,0)-IF('Cálculo interes'!B231-AEAT!$C$8&gt;=0,AEAT!$D$8,0)-IF('Cálculo interes'!B231-AEAT!$C$9&gt;=0,AEAT!$D$9,0)-IF('Cálculo interes'!B231-AEAT!$C$10&gt;=0,AEAT!$D$10,0)</f>
        <v>-110000</v>
      </c>
      <c r="B231" s="2">
        <f t="shared" si="6"/>
        <v>44881</v>
      </c>
      <c r="C231" s="3">
        <f t="array" ref="C231">+IF(A231&lt;=0,0,(A231-A230)*0.03*(INDEX(A231:$B$307,MATCH(TRUE,A231:$A$307&lt;=0,0),2)-B231)/365)</f>
        <v>0</v>
      </c>
      <c r="D231" s="3">
        <f t="shared" si="7"/>
        <v>1076.7123287671229</v>
      </c>
      <c r="E231" s="2"/>
    </row>
    <row r="232" spans="1:5" x14ac:dyDescent="0.35">
      <c r="A232" s="3">
        <f>+SUM(Suministros!$D$2:D232)-IF('Cálculo interes'!B232-AEAT!$G$3&gt;=0,AEAT!$G$4,0)-IF('Cálculo interes'!B232-AEAT!$C$4&gt;=0,AEAT!$G$5,0)-IF('Cálculo interes'!B232-AEAT!$C$2&gt;=0,AEAT!$D$2,0)-IF('Cálculo interes'!B232-AEAT!$C$3&gt;=0,AEAT!$D$3,0)-IF('Cálculo interes'!B232-AEAT!$C$4&gt;=0,AEAT!$D$4,0)-IF('Cálculo interes'!B232-AEAT!$C$5&gt;=0,AEAT!$D$5,0)-IF('Cálculo interes'!B232-AEAT!$C$6&gt;=0,AEAT!$D$6,0)-IF('Cálculo interes'!B232-AEAT!$C$7&gt;=0,AEAT!$D$7,0)-IF('Cálculo interes'!B232-AEAT!$C$8&gt;=0,AEAT!$D$8,0)-IF('Cálculo interes'!B232-AEAT!$C$9&gt;=0,AEAT!$D$9,0)-IF('Cálculo interes'!B232-AEAT!$C$10&gt;=0,AEAT!$D$10,0)</f>
        <v>-100000</v>
      </c>
      <c r="B232" s="2">
        <f t="shared" si="6"/>
        <v>44882</v>
      </c>
      <c r="C232" s="3">
        <f t="array" ref="C232">+IF(A232&lt;=0,0,(A232-A231)*0.03*(INDEX(A232:$B$307,MATCH(TRUE,A232:$A$307&lt;=0,0),2)-B232)/365)</f>
        <v>0</v>
      </c>
      <c r="D232" s="3">
        <f t="shared" si="7"/>
        <v>1076.7123287671229</v>
      </c>
      <c r="E232" s="2"/>
    </row>
    <row r="233" spans="1:5" x14ac:dyDescent="0.35">
      <c r="A233" s="3">
        <f>+SUM(Suministros!$D$2:D233)-IF('Cálculo interes'!B233-AEAT!$G$3&gt;=0,AEAT!$G$4,0)-IF('Cálculo interes'!B233-AEAT!$C$4&gt;=0,AEAT!$G$5,0)-IF('Cálculo interes'!B233-AEAT!$C$2&gt;=0,AEAT!$D$2,0)-IF('Cálculo interes'!B233-AEAT!$C$3&gt;=0,AEAT!$D$3,0)-IF('Cálculo interes'!B233-AEAT!$C$4&gt;=0,AEAT!$D$4,0)-IF('Cálculo interes'!B233-AEAT!$C$5&gt;=0,AEAT!$D$5,0)-IF('Cálculo interes'!B233-AEAT!$C$6&gt;=0,AEAT!$D$6,0)-IF('Cálculo interes'!B233-AEAT!$C$7&gt;=0,AEAT!$D$7,0)-IF('Cálculo interes'!B233-AEAT!$C$8&gt;=0,AEAT!$D$8,0)-IF('Cálculo interes'!B233-AEAT!$C$9&gt;=0,AEAT!$D$9,0)-IF('Cálculo interes'!B233-AEAT!$C$10&gt;=0,AEAT!$D$10,0)</f>
        <v>-90000</v>
      </c>
      <c r="B233" s="2">
        <f t="shared" si="6"/>
        <v>44883</v>
      </c>
      <c r="C233" s="3">
        <f t="array" ref="C233">+IF(A233&lt;=0,0,(A233-A232)*0.03*(INDEX(A233:$B$307,MATCH(TRUE,A233:$A$307&lt;=0,0),2)-B233)/365)</f>
        <v>0</v>
      </c>
      <c r="D233" s="3">
        <f t="shared" si="7"/>
        <v>1076.7123287671229</v>
      </c>
      <c r="E233" s="2"/>
    </row>
    <row r="234" spans="1:5" x14ac:dyDescent="0.35">
      <c r="A234" s="3">
        <f>+SUM(Suministros!$D$2:D234)-IF('Cálculo interes'!B234-AEAT!$G$3&gt;=0,AEAT!$G$4,0)-IF('Cálculo interes'!B234-AEAT!$C$4&gt;=0,AEAT!$G$5,0)-IF('Cálculo interes'!B234-AEAT!$C$2&gt;=0,AEAT!$D$2,0)-IF('Cálculo interes'!B234-AEAT!$C$3&gt;=0,AEAT!$D$3,0)-IF('Cálculo interes'!B234-AEAT!$C$4&gt;=0,AEAT!$D$4,0)-IF('Cálculo interes'!B234-AEAT!$C$5&gt;=0,AEAT!$D$5,0)-IF('Cálculo interes'!B234-AEAT!$C$6&gt;=0,AEAT!$D$6,0)-IF('Cálculo interes'!B234-AEAT!$C$7&gt;=0,AEAT!$D$7,0)-IF('Cálculo interes'!B234-AEAT!$C$8&gt;=0,AEAT!$D$8,0)-IF('Cálculo interes'!B234-AEAT!$C$9&gt;=0,AEAT!$D$9,0)-IF('Cálculo interes'!B234-AEAT!$C$10&gt;=0,AEAT!$D$10,0)</f>
        <v>-80000</v>
      </c>
      <c r="B234" s="2">
        <f t="shared" si="6"/>
        <v>44884</v>
      </c>
      <c r="C234" s="3">
        <f t="array" ref="C234">+IF(A234&lt;=0,0,(A234-A233)*0.03*(INDEX(A234:$B$307,MATCH(TRUE,A234:$A$307&lt;=0,0),2)-B234)/365)</f>
        <v>0</v>
      </c>
      <c r="D234" s="3">
        <f t="shared" si="7"/>
        <v>1076.7123287671229</v>
      </c>
      <c r="E234" s="2"/>
    </row>
    <row r="235" spans="1:5" x14ac:dyDescent="0.35">
      <c r="A235" s="3">
        <f>+SUM(Suministros!$D$2:D235)-IF('Cálculo interes'!B235-AEAT!$G$3&gt;=0,AEAT!$G$4,0)-IF('Cálculo interes'!B235-AEAT!$C$4&gt;=0,AEAT!$G$5,0)-IF('Cálculo interes'!B235-AEAT!$C$2&gt;=0,AEAT!$D$2,0)-IF('Cálculo interes'!B235-AEAT!$C$3&gt;=0,AEAT!$D$3,0)-IF('Cálculo interes'!B235-AEAT!$C$4&gt;=0,AEAT!$D$4,0)-IF('Cálculo interes'!B235-AEAT!$C$5&gt;=0,AEAT!$D$5,0)-IF('Cálculo interes'!B235-AEAT!$C$6&gt;=0,AEAT!$D$6,0)-IF('Cálculo interes'!B235-AEAT!$C$7&gt;=0,AEAT!$D$7,0)-IF('Cálculo interes'!B235-AEAT!$C$8&gt;=0,AEAT!$D$8,0)-IF('Cálculo interes'!B235-AEAT!$C$9&gt;=0,AEAT!$D$9,0)-IF('Cálculo interes'!B235-AEAT!$C$10&gt;=0,AEAT!$D$10,0)</f>
        <v>-70000</v>
      </c>
      <c r="B235" s="2">
        <f t="shared" si="6"/>
        <v>44885</v>
      </c>
      <c r="C235" s="3">
        <f t="array" ref="C235">+IF(A235&lt;=0,0,(A235-A234)*0.03*(INDEX(A235:$B$307,MATCH(TRUE,A235:$A$307&lt;=0,0),2)-B235)/365)</f>
        <v>0</v>
      </c>
      <c r="D235" s="3">
        <f t="shared" si="7"/>
        <v>1076.7123287671229</v>
      </c>
      <c r="E235" s="2"/>
    </row>
    <row r="236" spans="1:5" x14ac:dyDescent="0.35">
      <c r="A236" s="3">
        <f>+SUM(Suministros!$D$2:D236)-IF('Cálculo interes'!B236-AEAT!$G$3&gt;=0,AEAT!$G$4,0)-IF('Cálculo interes'!B236-AEAT!$C$4&gt;=0,AEAT!$G$5,0)-IF('Cálculo interes'!B236-AEAT!$C$2&gt;=0,AEAT!$D$2,0)-IF('Cálculo interes'!B236-AEAT!$C$3&gt;=0,AEAT!$D$3,0)-IF('Cálculo interes'!B236-AEAT!$C$4&gt;=0,AEAT!$D$4,0)-IF('Cálculo interes'!B236-AEAT!$C$5&gt;=0,AEAT!$D$5,0)-IF('Cálculo interes'!B236-AEAT!$C$6&gt;=0,AEAT!$D$6,0)-IF('Cálculo interes'!B236-AEAT!$C$7&gt;=0,AEAT!$D$7,0)-IF('Cálculo interes'!B236-AEAT!$C$8&gt;=0,AEAT!$D$8,0)-IF('Cálculo interes'!B236-AEAT!$C$9&gt;=0,AEAT!$D$9,0)-IF('Cálculo interes'!B236-AEAT!$C$10&gt;=0,AEAT!$D$10,0)</f>
        <v>-60000</v>
      </c>
      <c r="B236" s="2">
        <f t="shared" si="6"/>
        <v>44886</v>
      </c>
      <c r="C236" s="3">
        <f t="array" ref="C236">+IF(A236&lt;=0,0,(A236-A235)*0.03*(INDEX(A236:$B$307,MATCH(TRUE,A236:$A$307&lt;=0,0),2)-B236)/365)</f>
        <v>0</v>
      </c>
      <c r="D236" s="3">
        <f t="shared" si="7"/>
        <v>1076.7123287671229</v>
      </c>
      <c r="E236" s="2"/>
    </row>
    <row r="237" spans="1:5" x14ac:dyDescent="0.35">
      <c r="A237" s="3">
        <f>+SUM(Suministros!$D$2:D237)-IF('Cálculo interes'!B237-AEAT!$G$3&gt;=0,AEAT!$G$4,0)-IF('Cálculo interes'!B237-AEAT!$C$4&gt;=0,AEAT!$G$5,0)-IF('Cálculo interes'!B237-AEAT!$C$2&gt;=0,AEAT!$D$2,0)-IF('Cálculo interes'!B237-AEAT!$C$3&gt;=0,AEAT!$D$3,0)-IF('Cálculo interes'!B237-AEAT!$C$4&gt;=0,AEAT!$D$4,0)-IF('Cálculo interes'!B237-AEAT!$C$5&gt;=0,AEAT!$D$5,0)-IF('Cálculo interes'!B237-AEAT!$C$6&gt;=0,AEAT!$D$6,0)-IF('Cálculo interes'!B237-AEAT!$C$7&gt;=0,AEAT!$D$7,0)-IF('Cálculo interes'!B237-AEAT!$C$8&gt;=0,AEAT!$D$8,0)-IF('Cálculo interes'!B237-AEAT!$C$9&gt;=0,AEAT!$D$9,0)-IF('Cálculo interes'!B237-AEAT!$C$10&gt;=0,AEAT!$D$10,0)</f>
        <v>-50000</v>
      </c>
      <c r="B237" s="2">
        <f t="shared" si="6"/>
        <v>44887</v>
      </c>
      <c r="C237" s="3">
        <f t="array" ref="C237">+IF(A237&lt;=0,0,(A237-A236)*0.03*(INDEX(A237:$B$307,MATCH(TRUE,A237:$A$307&lt;=0,0),2)-B237)/365)</f>
        <v>0</v>
      </c>
      <c r="D237" s="3">
        <f t="shared" si="7"/>
        <v>1076.7123287671229</v>
      </c>
      <c r="E237" s="2"/>
    </row>
    <row r="238" spans="1:5" x14ac:dyDescent="0.35">
      <c r="A238" s="3">
        <f>+SUM(Suministros!$D$2:D238)-IF('Cálculo interes'!B238-AEAT!$G$3&gt;=0,AEAT!$G$4,0)-IF('Cálculo interes'!B238-AEAT!$C$4&gt;=0,AEAT!$G$5,0)-IF('Cálculo interes'!B238-AEAT!$C$2&gt;=0,AEAT!$D$2,0)-IF('Cálculo interes'!B238-AEAT!$C$3&gt;=0,AEAT!$D$3,0)-IF('Cálculo interes'!B238-AEAT!$C$4&gt;=0,AEAT!$D$4,0)-IF('Cálculo interes'!B238-AEAT!$C$5&gt;=0,AEAT!$D$5,0)-IF('Cálculo interes'!B238-AEAT!$C$6&gt;=0,AEAT!$D$6,0)-IF('Cálculo interes'!B238-AEAT!$C$7&gt;=0,AEAT!$D$7,0)-IF('Cálculo interes'!B238-AEAT!$C$8&gt;=0,AEAT!$D$8,0)-IF('Cálculo interes'!B238-AEAT!$C$9&gt;=0,AEAT!$D$9,0)-IF('Cálculo interes'!B238-AEAT!$C$10&gt;=0,AEAT!$D$10,0)</f>
        <v>-40000</v>
      </c>
      <c r="B238" s="2">
        <f t="shared" si="6"/>
        <v>44888</v>
      </c>
      <c r="C238" s="3">
        <f t="array" ref="C238">+IF(A238&lt;=0,0,(A238-A237)*0.03*(INDEX(A238:$B$307,MATCH(TRUE,A238:$A$307&lt;=0,0),2)-B238)/365)</f>
        <v>0</v>
      </c>
      <c r="D238" s="3">
        <f t="shared" si="7"/>
        <v>1076.7123287671229</v>
      </c>
      <c r="E238" s="2"/>
    </row>
    <row r="239" spans="1:5" x14ac:dyDescent="0.35">
      <c r="A239" s="3">
        <f>+SUM(Suministros!$D$2:D239)-IF('Cálculo interes'!B239-AEAT!$G$3&gt;=0,AEAT!$G$4,0)-IF('Cálculo interes'!B239-AEAT!$C$4&gt;=0,AEAT!$G$5,0)-IF('Cálculo interes'!B239-AEAT!$C$2&gt;=0,AEAT!$D$2,0)-IF('Cálculo interes'!B239-AEAT!$C$3&gt;=0,AEAT!$D$3,0)-IF('Cálculo interes'!B239-AEAT!$C$4&gt;=0,AEAT!$D$4,0)-IF('Cálculo interes'!B239-AEAT!$C$5&gt;=0,AEAT!$D$5,0)-IF('Cálculo interes'!B239-AEAT!$C$6&gt;=0,AEAT!$D$6,0)-IF('Cálculo interes'!B239-AEAT!$C$7&gt;=0,AEAT!$D$7,0)-IF('Cálculo interes'!B239-AEAT!$C$8&gt;=0,AEAT!$D$8,0)-IF('Cálculo interes'!B239-AEAT!$C$9&gt;=0,AEAT!$D$9,0)-IF('Cálculo interes'!B239-AEAT!$C$10&gt;=0,AEAT!$D$10,0)</f>
        <v>-30000</v>
      </c>
      <c r="B239" s="2">
        <f t="shared" si="6"/>
        <v>44889</v>
      </c>
      <c r="C239" s="3">
        <f t="array" ref="C239">+IF(A239&lt;=0,0,(A239-A238)*0.03*(INDEX(A239:$B$307,MATCH(TRUE,A239:$A$307&lt;=0,0),2)-B239)/365)</f>
        <v>0</v>
      </c>
      <c r="D239" s="3">
        <f t="shared" si="7"/>
        <v>1076.7123287671229</v>
      </c>
      <c r="E239" s="2"/>
    </row>
    <row r="240" spans="1:5" x14ac:dyDescent="0.35">
      <c r="A240" s="3">
        <f>+SUM(Suministros!$D$2:D240)-IF('Cálculo interes'!B240-AEAT!$G$3&gt;=0,AEAT!$G$4,0)-IF('Cálculo interes'!B240-AEAT!$C$4&gt;=0,AEAT!$G$5,0)-IF('Cálculo interes'!B240-AEAT!$C$2&gt;=0,AEAT!$D$2,0)-IF('Cálculo interes'!B240-AEAT!$C$3&gt;=0,AEAT!$D$3,0)-IF('Cálculo interes'!B240-AEAT!$C$4&gt;=0,AEAT!$D$4,0)-IF('Cálculo interes'!B240-AEAT!$C$5&gt;=0,AEAT!$D$5,0)-IF('Cálculo interes'!B240-AEAT!$C$6&gt;=0,AEAT!$D$6,0)-IF('Cálculo interes'!B240-AEAT!$C$7&gt;=0,AEAT!$D$7,0)-IF('Cálculo interes'!B240-AEAT!$C$8&gt;=0,AEAT!$D$8,0)-IF('Cálculo interes'!B240-AEAT!$C$9&gt;=0,AEAT!$D$9,0)-IF('Cálculo interes'!B240-AEAT!$C$10&gt;=0,AEAT!$D$10,0)</f>
        <v>-20000</v>
      </c>
      <c r="B240" s="2">
        <f t="shared" si="6"/>
        <v>44890</v>
      </c>
      <c r="C240" s="3">
        <f t="array" ref="C240">+IF(A240&lt;=0,0,(A240-A239)*0.03*(INDEX(A240:$B$307,MATCH(TRUE,A240:$A$307&lt;=0,0),2)-B240)/365)</f>
        <v>0</v>
      </c>
      <c r="D240" s="3">
        <f t="shared" si="7"/>
        <v>1076.7123287671229</v>
      </c>
      <c r="E240" s="2"/>
    </row>
    <row r="241" spans="1:5" x14ac:dyDescent="0.35">
      <c r="A241" s="3">
        <f>+SUM(Suministros!$D$2:D241)-IF('Cálculo interes'!B241-AEAT!$G$3&gt;=0,AEAT!$G$4,0)-IF('Cálculo interes'!B241-AEAT!$C$4&gt;=0,AEAT!$G$5,0)-IF('Cálculo interes'!B241-AEAT!$C$2&gt;=0,AEAT!$D$2,0)-IF('Cálculo interes'!B241-AEAT!$C$3&gt;=0,AEAT!$D$3,0)-IF('Cálculo interes'!B241-AEAT!$C$4&gt;=0,AEAT!$D$4,0)-IF('Cálculo interes'!B241-AEAT!$C$5&gt;=0,AEAT!$D$5,0)-IF('Cálculo interes'!B241-AEAT!$C$6&gt;=0,AEAT!$D$6,0)-IF('Cálculo interes'!B241-AEAT!$C$7&gt;=0,AEAT!$D$7,0)-IF('Cálculo interes'!B241-AEAT!$C$8&gt;=0,AEAT!$D$8,0)-IF('Cálculo interes'!B241-AEAT!$C$9&gt;=0,AEAT!$D$9,0)-IF('Cálculo interes'!B241-AEAT!$C$10&gt;=0,AEAT!$D$10,0)</f>
        <v>-10000</v>
      </c>
      <c r="B241" s="2">
        <f t="shared" si="6"/>
        <v>44891</v>
      </c>
      <c r="C241" s="3">
        <f t="array" ref="C241">+IF(A241&lt;=0,0,(A241-A240)*0.03*(INDEX(A241:$B$307,MATCH(TRUE,A241:$A$307&lt;=0,0),2)-B241)/365)</f>
        <v>0</v>
      </c>
      <c r="D241" s="3">
        <f t="shared" si="7"/>
        <v>1076.7123287671229</v>
      </c>
      <c r="E241" s="2"/>
    </row>
    <row r="242" spans="1:5" x14ac:dyDescent="0.35">
      <c r="A242" s="3">
        <f>+SUM(Suministros!$D$2:D242)-IF('Cálculo interes'!B242-AEAT!$G$3&gt;=0,AEAT!$G$4,0)-IF('Cálculo interes'!B242-AEAT!$C$4&gt;=0,AEAT!$G$5,0)-IF('Cálculo interes'!B242-AEAT!$C$2&gt;=0,AEAT!$D$2,0)-IF('Cálculo interes'!B242-AEAT!$C$3&gt;=0,AEAT!$D$3,0)-IF('Cálculo interes'!B242-AEAT!$C$4&gt;=0,AEAT!$D$4,0)-IF('Cálculo interes'!B242-AEAT!$C$5&gt;=0,AEAT!$D$5,0)-IF('Cálculo interes'!B242-AEAT!$C$6&gt;=0,AEAT!$D$6,0)-IF('Cálculo interes'!B242-AEAT!$C$7&gt;=0,AEAT!$D$7,0)-IF('Cálculo interes'!B242-AEAT!$C$8&gt;=0,AEAT!$D$8,0)-IF('Cálculo interes'!B242-AEAT!$C$9&gt;=0,AEAT!$D$9,0)-IF('Cálculo interes'!B242-AEAT!$C$10&gt;=0,AEAT!$D$10,0)</f>
        <v>0</v>
      </c>
      <c r="B242" s="2">
        <f t="shared" si="6"/>
        <v>44892</v>
      </c>
      <c r="C242" s="3">
        <f t="array" ref="C242">+IF(A242&lt;=0,0,(A242-A241)*0.03*(INDEX(A242:$B$307,MATCH(TRUE,A242:$A$307&lt;=0,0),2)-B242)/365)</f>
        <v>0</v>
      </c>
      <c r="D242" s="3">
        <f t="shared" si="7"/>
        <v>1076.7123287671229</v>
      </c>
      <c r="E242" s="2"/>
    </row>
    <row r="243" spans="1:5" x14ac:dyDescent="0.35">
      <c r="A243" s="3">
        <f>+SUM(Suministros!$D$2:D243)-IF('Cálculo interes'!B243-AEAT!$G$3&gt;=0,AEAT!$G$4,0)-IF('Cálculo interes'!B243-AEAT!$C$4&gt;=0,AEAT!$G$5,0)-IF('Cálculo interes'!B243-AEAT!$C$2&gt;=0,AEAT!$D$2,0)-IF('Cálculo interes'!B243-AEAT!$C$3&gt;=0,AEAT!$D$3,0)-IF('Cálculo interes'!B243-AEAT!$C$4&gt;=0,AEAT!$D$4,0)-IF('Cálculo interes'!B243-AEAT!$C$5&gt;=0,AEAT!$D$5,0)-IF('Cálculo interes'!B243-AEAT!$C$6&gt;=0,AEAT!$D$6,0)-IF('Cálculo interes'!B243-AEAT!$C$7&gt;=0,AEAT!$D$7,0)-IF('Cálculo interes'!B243-AEAT!$C$8&gt;=0,AEAT!$D$8,0)-IF('Cálculo interes'!B243-AEAT!$C$9&gt;=0,AEAT!$D$9,0)-IF('Cálculo interes'!B243-AEAT!$C$10&gt;=0,AEAT!$D$10,0)</f>
        <v>10000</v>
      </c>
      <c r="B243" s="2">
        <f t="shared" si="6"/>
        <v>44893</v>
      </c>
      <c r="C243" s="3">
        <f t="array" ref="C243">+IF(A243&lt;=0,0,(A243-A242)*0.03*(INDEX(A243:$B$307,MATCH(TRUE,A243:$A$307&lt;=0,0),2)-B243)/365)</f>
        <v>11.506849315068493</v>
      </c>
      <c r="D243" s="3">
        <f t="shared" si="7"/>
        <v>1088.2191780821913</v>
      </c>
      <c r="E243" s="2"/>
    </row>
    <row r="244" spans="1:5" x14ac:dyDescent="0.35">
      <c r="A244" s="3">
        <f>+SUM(Suministros!$D$2:D244)-IF('Cálculo interes'!B244-AEAT!$G$3&gt;=0,AEAT!$G$4,0)-IF('Cálculo interes'!B244-AEAT!$C$4&gt;=0,AEAT!$G$5,0)-IF('Cálculo interes'!B244-AEAT!$C$2&gt;=0,AEAT!$D$2,0)-IF('Cálculo interes'!B244-AEAT!$C$3&gt;=0,AEAT!$D$3,0)-IF('Cálculo interes'!B244-AEAT!$C$4&gt;=0,AEAT!$D$4,0)-IF('Cálculo interes'!B244-AEAT!$C$5&gt;=0,AEAT!$D$5,0)-IF('Cálculo interes'!B244-AEAT!$C$6&gt;=0,AEAT!$D$6,0)-IF('Cálculo interes'!B244-AEAT!$C$7&gt;=0,AEAT!$D$7,0)-IF('Cálculo interes'!B244-AEAT!$C$8&gt;=0,AEAT!$D$8,0)-IF('Cálculo interes'!B244-AEAT!$C$9&gt;=0,AEAT!$D$9,0)-IF('Cálculo interes'!B244-AEAT!$C$10&gt;=0,AEAT!$D$10,0)</f>
        <v>20000</v>
      </c>
      <c r="B244" s="2">
        <f t="shared" si="6"/>
        <v>44894</v>
      </c>
      <c r="C244" s="3">
        <f t="array" ref="C244">+IF(A244&lt;=0,0,(A244-A243)*0.03*(INDEX(A244:$B$307,MATCH(TRUE,A244:$A$307&lt;=0,0),2)-B244)/365)</f>
        <v>10.684931506849315</v>
      </c>
      <c r="D244" s="3">
        <f t="shared" si="7"/>
        <v>1098.9041095890407</v>
      </c>
      <c r="E244" s="2"/>
    </row>
    <row r="245" spans="1:5" x14ac:dyDescent="0.35">
      <c r="A245" s="3">
        <f>+SUM(Suministros!$D$2:D245)-IF('Cálculo interes'!B245-AEAT!$G$3&gt;=0,AEAT!$G$4,0)-IF('Cálculo interes'!B245-AEAT!$C$4&gt;=0,AEAT!$G$5,0)-IF('Cálculo interes'!B245-AEAT!$C$2&gt;=0,AEAT!$D$2,0)-IF('Cálculo interes'!B245-AEAT!$C$3&gt;=0,AEAT!$D$3,0)-IF('Cálculo interes'!B245-AEAT!$C$4&gt;=0,AEAT!$D$4,0)-IF('Cálculo interes'!B245-AEAT!$C$5&gt;=0,AEAT!$D$5,0)-IF('Cálculo interes'!B245-AEAT!$C$6&gt;=0,AEAT!$D$6,0)-IF('Cálculo interes'!B245-AEAT!$C$7&gt;=0,AEAT!$D$7,0)-IF('Cálculo interes'!B245-AEAT!$C$8&gt;=0,AEAT!$D$8,0)-IF('Cálculo interes'!B245-AEAT!$C$9&gt;=0,AEAT!$D$9,0)-IF('Cálculo interes'!B245-AEAT!$C$10&gt;=0,AEAT!$D$10,0)</f>
        <v>30000</v>
      </c>
      <c r="B245" s="2">
        <f t="shared" si="6"/>
        <v>44895</v>
      </c>
      <c r="C245" s="3">
        <f t="array" ref="C245">+IF(A245&lt;=0,0,(A245-A244)*0.03*(INDEX(A245:$B$307,MATCH(TRUE,A245:$A$307&lt;=0,0),2)-B245)/365)</f>
        <v>9.8630136986301373</v>
      </c>
      <c r="D245" s="3">
        <f t="shared" si="7"/>
        <v>1108.7671232876708</v>
      </c>
      <c r="E245" s="2"/>
    </row>
    <row r="246" spans="1:5" x14ac:dyDescent="0.35">
      <c r="A246" s="3">
        <f>+SUM(Suministros!$D$2:D246)-IF('Cálculo interes'!B246-AEAT!$G$3&gt;=0,AEAT!$G$4,0)-IF('Cálculo interes'!B246-AEAT!$C$4&gt;=0,AEAT!$G$5,0)-IF('Cálculo interes'!B246-AEAT!$C$2&gt;=0,AEAT!$D$2,0)-IF('Cálculo interes'!B246-AEAT!$C$3&gt;=0,AEAT!$D$3,0)-IF('Cálculo interes'!B246-AEAT!$C$4&gt;=0,AEAT!$D$4,0)-IF('Cálculo interes'!B246-AEAT!$C$5&gt;=0,AEAT!$D$5,0)-IF('Cálculo interes'!B246-AEAT!$C$6&gt;=0,AEAT!$D$6,0)-IF('Cálculo interes'!B246-AEAT!$C$7&gt;=0,AEAT!$D$7,0)-IF('Cálculo interes'!B246-AEAT!$C$8&gt;=0,AEAT!$D$8,0)-IF('Cálculo interes'!B246-AEAT!$C$9&gt;=0,AEAT!$D$9,0)-IF('Cálculo interes'!B246-AEAT!$C$10&gt;=0,AEAT!$D$10,0)</f>
        <v>40000</v>
      </c>
      <c r="B246" s="2">
        <f t="shared" si="6"/>
        <v>44896</v>
      </c>
      <c r="C246" s="3">
        <f t="array" ref="C246">+IF(A246&lt;=0,0,(A246-A245)*0.03*(INDEX(A246:$B$307,MATCH(TRUE,A246:$A$307&lt;=0,0),2)-B246)/365)</f>
        <v>9.0410958904109595</v>
      </c>
      <c r="D246" s="3">
        <f t="shared" si="7"/>
        <v>1117.8082191780818</v>
      </c>
      <c r="E246" s="2"/>
    </row>
    <row r="247" spans="1:5" x14ac:dyDescent="0.35">
      <c r="A247" s="3">
        <f>+SUM(Suministros!$D$2:D247)-IF('Cálculo interes'!B247-AEAT!$G$3&gt;=0,AEAT!$G$4,0)-IF('Cálculo interes'!B247-AEAT!$C$4&gt;=0,AEAT!$G$5,0)-IF('Cálculo interes'!B247-AEAT!$C$2&gt;=0,AEAT!$D$2,0)-IF('Cálculo interes'!B247-AEAT!$C$3&gt;=0,AEAT!$D$3,0)-IF('Cálculo interes'!B247-AEAT!$C$4&gt;=0,AEAT!$D$4,0)-IF('Cálculo interes'!B247-AEAT!$C$5&gt;=0,AEAT!$D$5,0)-IF('Cálculo interes'!B247-AEAT!$C$6&gt;=0,AEAT!$D$6,0)-IF('Cálculo interes'!B247-AEAT!$C$7&gt;=0,AEAT!$D$7,0)-IF('Cálculo interes'!B247-AEAT!$C$8&gt;=0,AEAT!$D$8,0)-IF('Cálculo interes'!B247-AEAT!$C$9&gt;=0,AEAT!$D$9,0)-IF('Cálculo interes'!B247-AEAT!$C$10&gt;=0,AEAT!$D$10,0)</f>
        <v>50000</v>
      </c>
      <c r="B247" s="2">
        <f t="shared" si="6"/>
        <v>44897</v>
      </c>
      <c r="C247" s="3">
        <f t="array" ref="C247">+IF(A247&lt;=0,0,(A247-A246)*0.03*(INDEX(A247:$B$307,MATCH(TRUE,A247:$A$307&lt;=0,0),2)-B247)/365)</f>
        <v>8.2191780821917817</v>
      </c>
      <c r="D247" s="3">
        <f t="shared" si="7"/>
        <v>1126.0273972602736</v>
      </c>
      <c r="E247" s="2"/>
    </row>
    <row r="248" spans="1:5" x14ac:dyDescent="0.35">
      <c r="A248" s="3">
        <f>+SUM(Suministros!$D$2:D248)-IF('Cálculo interes'!B248-AEAT!$G$3&gt;=0,AEAT!$G$4,0)-IF('Cálculo interes'!B248-AEAT!$C$4&gt;=0,AEAT!$G$5,0)-IF('Cálculo interes'!B248-AEAT!$C$2&gt;=0,AEAT!$D$2,0)-IF('Cálculo interes'!B248-AEAT!$C$3&gt;=0,AEAT!$D$3,0)-IF('Cálculo interes'!B248-AEAT!$C$4&gt;=0,AEAT!$D$4,0)-IF('Cálculo interes'!B248-AEAT!$C$5&gt;=0,AEAT!$D$5,0)-IF('Cálculo interes'!B248-AEAT!$C$6&gt;=0,AEAT!$D$6,0)-IF('Cálculo interes'!B248-AEAT!$C$7&gt;=0,AEAT!$D$7,0)-IF('Cálculo interes'!B248-AEAT!$C$8&gt;=0,AEAT!$D$8,0)-IF('Cálculo interes'!B248-AEAT!$C$9&gt;=0,AEAT!$D$9,0)-IF('Cálculo interes'!B248-AEAT!$C$10&gt;=0,AEAT!$D$10,0)</f>
        <v>60000</v>
      </c>
      <c r="B248" s="2">
        <f t="shared" si="6"/>
        <v>44898</v>
      </c>
      <c r="C248" s="3">
        <f t="array" ref="C248">+IF(A248&lt;=0,0,(A248-A247)*0.03*(INDEX(A248:$B$307,MATCH(TRUE,A248:$A$307&lt;=0,0),2)-B248)/365)</f>
        <v>7.397260273972603</v>
      </c>
      <c r="D248" s="3">
        <f t="shared" si="7"/>
        <v>1133.4246575342461</v>
      </c>
      <c r="E248" s="2"/>
    </row>
    <row r="249" spans="1:5" x14ac:dyDescent="0.35">
      <c r="A249" s="3">
        <f>+SUM(Suministros!$D$2:D249)-IF('Cálculo interes'!B249-AEAT!$G$3&gt;=0,AEAT!$G$4,0)-IF('Cálculo interes'!B249-AEAT!$C$4&gt;=0,AEAT!$G$5,0)-IF('Cálculo interes'!B249-AEAT!$C$2&gt;=0,AEAT!$D$2,0)-IF('Cálculo interes'!B249-AEAT!$C$3&gt;=0,AEAT!$D$3,0)-IF('Cálculo interes'!B249-AEAT!$C$4&gt;=0,AEAT!$D$4,0)-IF('Cálculo interes'!B249-AEAT!$C$5&gt;=0,AEAT!$D$5,0)-IF('Cálculo interes'!B249-AEAT!$C$6&gt;=0,AEAT!$D$6,0)-IF('Cálculo interes'!B249-AEAT!$C$7&gt;=0,AEAT!$D$7,0)-IF('Cálculo interes'!B249-AEAT!$C$8&gt;=0,AEAT!$D$8,0)-IF('Cálculo interes'!B249-AEAT!$C$9&gt;=0,AEAT!$D$9,0)-IF('Cálculo interes'!B249-AEAT!$C$10&gt;=0,AEAT!$D$10,0)</f>
        <v>70000</v>
      </c>
      <c r="B249" s="2">
        <f t="shared" si="6"/>
        <v>44899</v>
      </c>
      <c r="C249" s="3">
        <f t="array" ref="C249">+IF(A249&lt;=0,0,(A249-A248)*0.03*(INDEX(A249:$B$307,MATCH(TRUE,A249:$A$307&lt;=0,0),2)-B249)/365)</f>
        <v>6.5753424657534243</v>
      </c>
      <c r="D249" s="3">
        <f t="shared" si="7"/>
        <v>1139.9999999999995</v>
      </c>
      <c r="E249" s="2"/>
    </row>
    <row r="250" spans="1:5" x14ac:dyDescent="0.35">
      <c r="A250" s="3">
        <f>+SUM(Suministros!$D$2:D250)-IF('Cálculo interes'!B250-AEAT!$G$3&gt;=0,AEAT!$G$4,0)-IF('Cálculo interes'!B250-AEAT!$C$4&gt;=0,AEAT!$G$5,0)-IF('Cálculo interes'!B250-AEAT!$C$2&gt;=0,AEAT!$D$2,0)-IF('Cálculo interes'!B250-AEAT!$C$3&gt;=0,AEAT!$D$3,0)-IF('Cálculo interes'!B250-AEAT!$C$4&gt;=0,AEAT!$D$4,0)-IF('Cálculo interes'!B250-AEAT!$C$5&gt;=0,AEAT!$D$5,0)-IF('Cálculo interes'!B250-AEAT!$C$6&gt;=0,AEAT!$D$6,0)-IF('Cálculo interes'!B250-AEAT!$C$7&gt;=0,AEAT!$D$7,0)-IF('Cálculo interes'!B250-AEAT!$C$8&gt;=0,AEAT!$D$8,0)-IF('Cálculo interes'!B250-AEAT!$C$9&gt;=0,AEAT!$D$9,0)-IF('Cálculo interes'!B250-AEAT!$C$10&gt;=0,AEAT!$D$10,0)</f>
        <v>80000</v>
      </c>
      <c r="B250" s="2">
        <f t="shared" si="6"/>
        <v>44900</v>
      </c>
      <c r="C250" s="3">
        <f t="array" ref="C250">+IF(A250&lt;=0,0,(A250-A249)*0.03*(INDEX(A250:$B$307,MATCH(TRUE,A250:$A$307&lt;=0,0),2)-B250)/365)</f>
        <v>5.7534246575342465</v>
      </c>
      <c r="D250" s="3">
        <f t="shared" si="7"/>
        <v>1145.7534246575337</v>
      </c>
      <c r="E250" s="2"/>
    </row>
    <row r="251" spans="1:5" x14ac:dyDescent="0.35">
      <c r="A251" s="3">
        <f>+SUM(Suministros!$D$2:D251)-IF('Cálculo interes'!B251-AEAT!$G$3&gt;=0,AEAT!$G$4,0)-IF('Cálculo interes'!B251-AEAT!$C$4&gt;=0,AEAT!$G$5,0)-IF('Cálculo interes'!B251-AEAT!$C$2&gt;=0,AEAT!$D$2,0)-IF('Cálculo interes'!B251-AEAT!$C$3&gt;=0,AEAT!$D$3,0)-IF('Cálculo interes'!B251-AEAT!$C$4&gt;=0,AEAT!$D$4,0)-IF('Cálculo interes'!B251-AEAT!$C$5&gt;=0,AEAT!$D$5,0)-IF('Cálculo interes'!B251-AEAT!$C$6&gt;=0,AEAT!$D$6,0)-IF('Cálculo interes'!B251-AEAT!$C$7&gt;=0,AEAT!$D$7,0)-IF('Cálculo interes'!B251-AEAT!$C$8&gt;=0,AEAT!$D$8,0)-IF('Cálculo interes'!B251-AEAT!$C$9&gt;=0,AEAT!$D$9,0)-IF('Cálculo interes'!B251-AEAT!$C$10&gt;=0,AEAT!$D$10,0)</f>
        <v>90000</v>
      </c>
      <c r="B251" s="2">
        <f t="shared" si="6"/>
        <v>44901</v>
      </c>
      <c r="C251" s="3">
        <f t="array" ref="C251">+IF(A251&lt;=0,0,(A251-A250)*0.03*(INDEX(A251:$B$307,MATCH(TRUE,A251:$A$307&lt;=0,0),2)-B251)/365)</f>
        <v>4.9315068493150687</v>
      </c>
      <c r="D251" s="3">
        <f t="shared" si="7"/>
        <v>1150.6849315068489</v>
      </c>
      <c r="E251" s="2"/>
    </row>
    <row r="252" spans="1:5" x14ac:dyDescent="0.35">
      <c r="A252" s="3">
        <f>+SUM(Suministros!$D$2:D252)-IF('Cálculo interes'!B252-AEAT!$G$3&gt;=0,AEAT!$G$4,0)-IF('Cálculo interes'!B252-AEAT!$C$4&gt;=0,AEAT!$G$5,0)-IF('Cálculo interes'!B252-AEAT!$C$2&gt;=0,AEAT!$D$2,0)-IF('Cálculo interes'!B252-AEAT!$C$3&gt;=0,AEAT!$D$3,0)-IF('Cálculo interes'!B252-AEAT!$C$4&gt;=0,AEAT!$D$4,0)-IF('Cálculo interes'!B252-AEAT!$C$5&gt;=0,AEAT!$D$5,0)-IF('Cálculo interes'!B252-AEAT!$C$6&gt;=0,AEAT!$D$6,0)-IF('Cálculo interes'!B252-AEAT!$C$7&gt;=0,AEAT!$D$7,0)-IF('Cálculo interes'!B252-AEAT!$C$8&gt;=0,AEAT!$D$8,0)-IF('Cálculo interes'!B252-AEAT!$C$9&gt;=0,AEAT!$D$9,0)-IF('Cálculo interes'!B252-AEAT!$C$10&gt;=0,AEAT!$D$10,0)</f>
        <v>100000</v>
      </c>
      <c r="B252" s="2">
        <f t="shared" si="6"/>
        <v>44902</v>
      </c>
      <c r="C252" s="3">
        <f t="array" ref="C252">+IF(A252&lt;=0,0,(A252-A251)*0.03*(INDEX(A252:$B$307,MATCH(TRUE,A252:$A$307&lt;=0,0),2)-B252)/365)</f>
        <v>4.1095890410958908</v>
      </c>
      <c r="D252" s="3">
        <f t="shared" si="7"/>
        <v>1154.7945205479448</v>
      </c>
      <c r="E252" s="2"/>
    </row>
    <row r="253" spans="1:5" x14ac:dyDescent="0.35">
      <c r="A253" s="3">
        <f>+SUM(Suministros!$D$2:D253)-IF('Cálculo interes'!B253-AEAT!$G$3&gt;=0,AEAT!$G$4,0)-IF('Cálculo interes'!B253-AEAT!$C$4&gt;=0,AEAT!$G$5,0)-IF('Cálculo interes'!B253-AEAT!$C$2&gt;=0,AEAT!$D$2,0)-IF('Cálculo interes'!B253-AEAT!$C$3&gt;=0,AEAT!$D$3,0)-IF('Cálculo interes'!B253-AEAT!$C$4&gt;=0,AEAT!$D$4,0)-IF('Cálculo interes'!B253-AEAT!$C$5&gt;=0,AEAT!$D$5,0)-IF('Cálculo interes'!B253-AEAT!$C$6&gt;=0,AEAT!$D$6,0)-IF('Cálculo interes'!B253-AEAT!$C$7&gt;=0,AEAT!$D$7,0)-IF('Cálculo interes'!B253-AEAT!$C$8&gt;=0,AEAT!$D$8,0)-IF('Cálculo interes'!B253-AEAT!$C$9&gt;=0,AEAT!$D$9,0)-IF('Cálculo interes'!B253-AEAT!$C$10&gt;=0,AEAT!$D$10,0)</f>
        <v>110000</v>
      </c>
      <c r="B253" s="2">
        <f t="shared" si="6"/>
        <v>44903</v>
      </c>
      <c r="C253" s="3">
        <f t="array" ref="C253">+IF(A253&lt;=0,0,(A253-A252)*0.03*(INDEX(A253:$B$307,MATCH(TRUE,A253:$A$307&lt;=0,0),2)-B253)/365)</f>
        <v>3.2876712328767121</v>
      </c>
      <c r="D253" s="3">
        <f t="shared" si="7"/>
        <v>1158.0821917808214</v>
      </c>
      <c r="E253" s="2"/>
    </row>
    <row r="254" spans="1:5" x14ac:dyDescent="0.35">
      <c r="A254" s="3">
        <f>+SUM(Suministros!$D$2:D254)-IF('Cálculo interes'!B254-AEAT!$G$3&gt;=0,AEAT!$G$4,0)-IF('Cálculo interes'!B254-AEAT!$C$4&gt;=0,AEAT!$G$5,0)-IF('Cálculo interes'!B254-AEAT!$C$2&gt;=0,AEAT!$D$2,0)-IF('Cálculo interes'!B254-AEAT!$C$3&gt;=0,AEAT!$D$3,0)-IF('Cálculo interes'!B254-AEAT!$C$4&gt;=0,AEAT!$D$4,0)-IF('Cálculo interes'!B254-AEAT!$C$5&gt;=0,AEAT!$D$5,0)-IF('Cálculo interes'!B254-AEAT!$C$6&gt;=0,AEAT!$D$6,0)-IF('Cálculo interes'!B254-AEAT!$C$7&gt;=0,AEAT!$D$7,0)-IF('Cálculo interes'!B254-AEAT!$C$8&gt;=0,AEAT!$D$8,0)-IF('Cálculo interes'!B254-AEAT!$C$9&gt;=0,AEAT!$D$9,0)-IF('Cálculo interes'!B254-AEAT!$C$10&gt;=0,AEAT!$D$10,0)</f>
        <v>120000</v>
      </c>
      <c r="B254" s="2">
        <f t="shared" si="6"/>
        <v>44904</v>
      </c>
      <c r="C254" s="3">
        <f t="array" ref="C254">+IF(A254&lt;=0,0,(A254-A253)*0.03*(INDEX(A254:$B$307,MATCH(TRUE,A254:$A$307&lt;=0,0),2)-B254)/365)</f>
        <v>2.4657534246575343</v>
      </c>
      <c r="D254" s="3">
        <f t="shared" si="7"/>
        <v>1160.547945205479</v>
      </c>
      <c r="E254" s="2"/>
    </row>
    <row r="255" spans="1:5" x14ac:dyDescent="0.35">
      <c r="A255" s="3">
        <f>+SUM(Suministros!$D$2:D255)-IF('Cálculo interes'!B255-AEAT!$G$3&gt;=0,AEAT!$G$4,0)-IF('Cálculo interes'!B255-AEAT!$C$4&gt;=0,AEAT!$G$5,0)-IF('Cálculo interes'!B255-AEAT!$C$2&gt;=0,AEAT!$D$2,0)-IF('Cálculo interes'!B255-AEAT!$C$3&gt;=0,AEAT!$D$3,0)-IF('Cálculo interes'!B255-AEAT!$C$4&gt;=0,AEAT!$D$4,0)-IF('Cálculo interes'!B255-AEAT!$C$5&gt;=0,AEAT!$D$5,0)-IF('Cálculo interes'!B255-AEAT!$C$6&gt;=0,AEAT!$D$6,0)-IF('Cálculo interes'!B255-AEAT!$C$7&gt;=0,AEAT!$D$7,0)-IF('Cálculo interes'!B255-AEAT!$C$8&gt;=0,AEAT!$D$8,0)-IF('Cálculo interes'!B255-AEAT!$C$9&gt;=0,AEAT!$D$9,0)-IF('Cálculo interes'!B255-AEAT!$C$10&gt;=0,AEAT!$D$10,0)</f>
        <v>130000</v>
      </c>
      <c r="B255" s="2">
        <f t="shared" si="6"/>
        <v>44905</v>
      </c>
      <c r="C255" s="3">
        <f t="array" ref="C255">+IF(A255&lt;=0,0,(A255-A254)*0.03*(INDEX(A255:$B$307,MATCH(TRUE,A255:$A$307&lt;=0,0),2)-B255)/365)</f>
        <v>1.6438356164383561</v>
      </c>
      <c r="D255" s="3">
        <f t="shared" si="7"/>
        <v>1162.1917808219173</v>
      </c>
      <c r="E255" s="2"/>
    </row>
    <row r="256" spans="1:5" x14ac:dyDescent="0.35">
      <c r="A256" s="3">
        <f>+SUM(Suministros!$D$2:D256)-IF('Cálculo interes'!B256-AEAT!$G$3&gt;=0,AEAT!$G$4,0)-IF('Cálculo interes'!B256-AEAT!$C$4&gt;=0,AEAT!$G$5,0)-IF('Cálculo interes'!B256-AEAT!$C$2&gt;=0,AEAT!$D$2,0)-IF('Cálculo interes'!B256-AEAT!$C$3&gt;=0,AEAT!$D$3,0)-IF('Cálculo interes'!B256-AEAT!$C$4&gt;=0,AEAT!$D$4,0)-IF('Cálculo interes'!B256-AEAT!$C$5&gt;=0,AEAT!$D$5,0)-IF('Cálculo interes'!B256-AEAT!$C$6&gt;=0,AEAT!$D$6,0)-IF('Cálculo interes'!B256-AEAT!$C$7&gt;=0,AEAT!$D$7,0)-IF('Cálculo interes'!B256-AEAT!$C$8&gt;=0,AEAT!$D$8,0)-IF('Cálculo interes'!B256-AEAT!$C$9&gt;=0,AEAT!$D$9,0)-IF('Cálculo interes'!B256-AEAT!$C$10&gt;=0,AEAT!$D$10,0)</f>
        <v>140000</v>
      </c>
      <c r="B256" s="2">
        <f t="shared" si="6"/>
        <v>44906</v>
      </c>
      <c r="C256" s="3">
        <f t="array" ref="C256">+IF(A256&lt;=0,0,(A256-A255)*0.03*(INDEX(A256:$B$307,MATCH(TRUE,A256:$A$307&lt;=0,0),2)-B256)/365)</f>
        <v>0.82191780821917804</v>
      </c>
      <c r="D256" s="3">
        <f t="shared" si="7"/>
        <v>1163.0136986301366</v>
      </c>
      <c r="E256" s="2"/>
    </row>
    <row r="257" spans="1:5" x14ac:dyDescent="0.35">
      <c r="A257" s="3">
        <f>+SUM(Suministros!$D$2:D257)-IF('Cálculo interes'!B257-AEAT!$G$3&gt;=0,AEAT!$G$4,0)-IF('Cálculo interes'!B257-AEAT!$C$4&gt;=0,AEAT!$G$5,0)-IF('Cálculo interes'!B257-AEAT!$C$2&gt;=0,AEAT!$D$2,0)-IF('Cálculo interes'!B257-AEAT!$C$3&gt;=0,AEAT!$D$3,0)-IF('Cálculo interes'!B257-AEAT!$C$4&gt;=0,AEAT!$D$4,0)-IF('Cálculo interes'!B257-AEAT!$C$5&gt;=0,AEAT!$D$5,0)-IF('Cálculo interes'!B257-AEAT!$C$6&gt;=0,AEAT!$D$6,0)-IF('Cálculo interes'!B257-AEAT!$C$7&gt;=0,AEAT!$D$7,0)-IF('Cálculo interes'!B257-AEAT!$C$8&gt;=0,AEAT!$D$8,0)-IF('Cálculo interes'!B257-AEAT!$C$9&gt;=0,AEAT!$D$9,0)-IF('Cálculo interes'!B257-AEAT!$C$10&gt;=0,AEAT!$D$10,0)</f>
        <v>-150000</v>
      </c>
      <c r="B257" s="2">
        <f t="shared" si="6"/>
        <v>44907</v>
      </c>
      <c r="C257" s="3">
        <f t="array" ref="C257">+IF(A257&lt;=0,0,(A257-A256)*0.03*(INDEX(A257:$B$307,MATCH(TRUE,A257:$A$307&lt;=0,0),2)-B257)/365)</f>
        <v>0</v>
      </c>
      <c r="D257" s="3">
        <f t="shared" si="7"/>
        <v>1163.0136986301366</v>
      </c>
      <c r="E257" s="2"/>
    </row>
    <row r="258" spans="1:5" x14ac:dyDescent="0.35">
      <c r="A258" s="3">
        <f>+SUM(Suministros!$D$2:D258)-IF('Cálculo interes'!B258-AEAT!$G$3&gt;=0,AEAT!$G$4,0)-IF('Cálculo interes'!B258-AEAT!$C$4&gt;=0,AEAT!$G$5,0)-IF('Cálculo interes'!B258-AEAT!$C$2&gt;=0,AEAT!$D$2,0)-IF('Cálculo interes'!B258-AEAT!$C$3&gt;=0,AEAT!$D$3,0)-IF('Cálculo interes'!B258-AEAT!$C$4&gt;=0,AEAT!$D$4,0)-IF('Cálculo interes'!B258-AEAT!$C$5&gt;=0,AEAT!$D$5,0)-IF('Cálculo interes'!B258-AEAT!$C$6&gt;=0,AEAT!$D$6,0)-IF('Cálculo interes'!B258-AEAT!$C$7&gt;=0,AEAT!$D$7,0)-IF('Cálculo interes'!B258-AEAT!$C$8&gt;=0,AEAT!$D$8,0)-IF('Cálculo interes'!B258-AEAT!$C$9&gt;=0,AEAT!$D$9,0)-IF('Cálculo interes'!B258-AEAT!$C$10&gt;=0,AEAT!$D$10,0)</f>
        <v>-140000</v>
      </c>
      <c r="B258" s="2">
        <f t="shared" si="6"/>
        <v>44908</v>
      </c>
      <c r="C258" s="3">
        <f t="array" ref="C258">+IF(A258&lt;=0,0,(A258-A257)*0.03*(INDEX(A258:$B$307,MATCH(TRUE,A258:$A$307&lt;=0,0),2)-B258)/365)</f>
        <v>0</v>
      </c>
      <c r="D258" s="3">
        <f t="shared" si="7"/>
        <v>1163.0136986301366</v>
      </c>
      <c r="E258" s="2"/>
    </row>
    <row r="259" spans="1:5" x14ac:dyDescent="0.35">
      <c r="A259" s="3">
        <f>+SUM(Suministros!$D$2:D259)-IF('Cálculo interes'!B259-AEAT!$G$3&gt;=0,AEAT!$G$4,0)-IF('Cálculo interes'!B259-AEAT!$C$4&gt;=0,AEAT!$G$5,0)-IF('Cálculo interes'!B259-AEAT!$C$2&gt;=0,AEAT!$D$2,0)-IF('Cálculo interes'!B259-AEAT!$C$3&gt;=0,AEAT!$D$3,0)-IF('Cálculo interes'!B259-AEAT!$C$4&gt;=0,AEAT!$D$4,0)-IF('Cálculo interes'!B259-AEAT!$C$5&gt;=0,AEAT!$D$5,0)-IF('Cálculo interes'!B259-AEAT!$C$6&gt;=0,AEAT!$D$6,0)-IF('Cálculo interes'!B259-AEAT!$C$7&gt;=0,AEAT!$D$7,0)-IF('Cálculo interes'!B259-AEAT!$C$8&gt;=0,AEAT!$D$8,0)-IF('Cálculo interes'!B259-AEAT!$C$9&gt;=0,AEAT!$D$9,0)-IF('Cálculo interes'!B259-AEAT!$C$10&gt;=0,AEAT!$D$10,0)</f>
        <v>-130000</v>
      </c>
      <c r="B259" s="2">
        <f t="shared" si="6"/>
        <v>44909</v>
      </c>
      <c r="C259" s="3">
        <f t="array" ref="C259">+IF(A259&lt;=0,0,(A259-A258)*0.03*(INDEX(A259:$B$307,MATCH(TRUE,A259:$A$307&lt;=0,0),2)-B259)/365)</f>
        <v>0</v>
      </c>
      <c r="D259" s="3">
        <f t="shared" si="7"/>
        <v>1163.0136986301366</v>
      </c>
      <c r="E259" s="2"/>
    </row>
    <row r="260" spans="1:5" x14ac:dyDescent="0.35">
      <c r="A260" s="3">
        <f>+SUM(Suministros!$D$2:D260)-IF('Cálculo interes'!B260-AEAT!$G$3&gt;=0,AEAT!$G$4,0)-IF('Cálculo interes'!B260-AEAT!$C$4&gt;=0,AEAT!$G$5,0)-IF('Cálculo interes'!B260-AEAT!$C$2&gt;=0,AEAT!$D$2,0)-IF('Cálculo interes'!B260-AEAT!$C$3&gt;=0,AEAT!$D$3,0)-IF('Cálculo interes'!B260-AEAT!$C$4&gt;=0,AEAT!$D$4,0)-IF('Cálculo interes'!B260-AEAT!$C$5&gt;=0,AEAT!$D$5,0)-IF('Cálculo interes'!B260-AEAT!$C$6&gt;=0,AEAT!$D$6,0)-IF('Cálculo interes'!B260-AEAT!$C$7&gt;=0,AEAT!$D$7,0)-IF('Cálculo interes'!B260-AEAT!$C$8&gt;=0,AEAT!$D$8,0)-IF('Cálculo interes'!B260-AEAT!$C$9&gt;=0,AEAT!$D$9,0)-IF('Cálculo interes'!B260-AEAT!$C$10&gt;=0,AEAT!$D$10,0)</f>
        <v>-120000</v>
      </c>
      <c r="B260" s="2">
        <f t="shared" ref="B260:B307" si="8">+B259+1</f>
        <v>44910</v>
      </c>
      <c r="C260" s="3">
        <f t="array" ref="C260">+IF(A260&lt;=0,0,(A260-A259)*0.03*(INDEX(A260:$B$307,MATCH(TRUE,A260:$A$307&lt;=0,0),2)-B260)/365)</f>
        <v>0</v>
      </c>
      <c r="D260" s="3">
        <f t="shared" ref="D260:D307" si="9">+C260+D259</f>
        <v>1163.0136986301366</v>
      </c>
      <c r="E260" s="2"/>
    </row>
    <row r="261" spans="1:5" x14ac:dyDescent="0.35">
      <c r="A261" s="3">
        <f>+SUM(Suministros!$D$2:D261)-IF('Cálculo interes'!B261-AEAT!$G$3&gt;=0,AEAT!$G$4,0)-IF('Cálculo interes'!B261-AEAT!$C$4&gt;=0,AEAT!$G$5,0)-IF('Cálculo interes'!B261-AEAT!$C$2&gt;=0,AEAT!$D$2,0)-IF('Cálculo interes'!B261-AEAT!$C$3&gt;=0,AEAT!$D$3,0)-IF('Cálculo interes'!B261-AEAT!$C$4&gt;=0,AEAT!$D$4,0)-IF('Cálculo interes'!B261-AEAT!$C$5&gt;=0,AEAT!$D$5,0)-IF('Cálculo interes'!B261-AEAT!$C$6&gt;=0,AEAT!$D$6,0)-IF('Cálculo interes'!B261-AEAT!$C$7&gt;=0,AEAT!$D$7,0)-IF('Cálculo interes'!B261-AEAT!$C$8&gt;=0,AEAT!$D$8,0)-IF('Cálculo interes'!B261-AEAT!$C$9&gt;=0,AEAT!$D$9,0)-IF('Cálculo interes'!B261-AEAT!$C$10&gt;=0,AEAT!$D$10,0)</f>
        <v>-110000</v>
      </c>
      <c r="B261" s="2">
        <f t="shared" si="8"/>
        <v>44911</v>
      </c>
      <c r="C261" s="3">
        <f t="array" ref="C261">+IF(A261&lt;=0,0,(A261-A260)*0.03*(INDEX(A261:$B$307,MATCH(TRUE,A261:$A$307&lt;=0,0),2)-B261)/365)</f>
        <v>0</v>
      </c>
      <c r="D261" s="3">
        <f t="shared" si="9"/>
        <v>1163.0136986301366</v>
      </c>
      <c r="E261" s="2"/>
    </row>
    <row r="262" spans="1:5" x14ac:dyDescent="0.35">
      <c r="A262" s="3">
        <f>+SUM(Suministros!$D$2:D262)-IF('Cálculo interes'!B262-AEAT!$G$3&gt;=0,AEAT!$G$4,0)-IF('Cálculo interes'!B262-AEAT!$C$4&gt;=0,AEAT!$G$5,0)-IF('Cálculo interes'!B262-AEAT!$C$2&gt;=0,AEAT!$D$2,0)-IF('Cálculo interes'!B262-AEAT!$C$3&gt;=0,AEAT!$D$3,0)-IF('Cálculo interes'!B262-AEAT!$C$4&gt;=0,AEAT!$D$4,0)-IF('Cálculo interes'!B262-AEAT!$C$5&gt;=0,AEAT!$D$5,0)-IF('Cálculo interes'!B262-AEAT!$C$6&gt;=0,AEAT!$D$6,0)-IF('Cálculo interes'!B262-AEAT!$C$7&gt;=0,AEAT!$D$7,0)-IF('Cálculo interes'!B262-AEAT!$C$8&gt;=0,AEAT!$D$8,0)-IF('Cálculo interes'!B262-AEAT!$C$9&gt;=0,AEAT!$D$9,0)-IF('Cálculo interes'!B262-AEAT!$C$10&gt;=0,AEAT!$D$10,0)</f>
        <v>-100000</v>
      </c>
      <c r="B262" s="2">
        <f t="shared" si="8"/>
        <v>44912</v>
      </c>
      <c r="C262" s="3">
        <f t="array" ref="C262">+IF(A262&lt;=0,0,(A262-A261)*0.03*(INDEX(A262:$B$307,MATCH(TRUE,A262:$A$307&lt;=0,0),2)-B262)/365)</f>
        <v>0</v>
      </c>
      <c r="D262" s="3">
        <f t="shared" si="9"/>
        <v>1163.0136986301366</v>
      </c>
      <c r="E262" s="2"/>
    </row>
    <row r="263" spans="1:5" x14ac:dyDescent="0.35">
      <c r="A263" s="3">
        <f>+SUM(Suministros!$D$2:D263)-IF('Cálculo interes'!B263-AEAT!$G$3&gt;=0,AEAT!$G$4,0)-IF('Cálculo interes'!B263-AEAT!$C$4&gt;=0,AEAT!$G$5,0)-IF('Cálculo interes'!B263-AEAT!$C$2&gt;=0,AEAT!$D$2,0)-IF('Cálculo interes'!B263-AEAT!$C$3&gt;=0,AEAT!$D$3,0)-IF('Cálculo interes'!B263-AEAT!$C$4&gt;=0,AEAT!$D$4,0)-IF('Cálculo interes'!B263-AEAT!$C$5&gt;=0,AEAT!$D$5,0)-IF('Cálculo interes'!B263-AEAT!$C$6&gt;=0,AEAT!$D$6,0)-IF('Cálculo interes'!B263-AEAT!$C$7&gt;=0,AEAT!$D$7,0)-IF('Cálculo interes'!B263-AEAT!$C$8&gt;=0,AEAT!$D$8,0)-IF('Cálculo interes'!B263-AEAT!$C$9&gt;=0,AEAT!$D$9,0)-IF('Cálculo interes'!B263-AEAT!$C$10&gt;=0,AEAT!$D$10,0)</f>
        <v>-90000</v>
      </c>
      <c r="B263" s="2">
        <f t="shared" si="8"/>
        <v>44913</v>
      </c>
      <c r="C263" s="3">
        <f t="array" ref="C263">+IF(A263&lt;=0,0,(A263-A262)*0.03*(INDEX(A263:$B$307,MATCH(TRUE,A263:$A$307&lt;=0,0),2)-B263)/365)</f>
        <v>0</v>
      </c>
      <c r="D263" s="3">
        <f t="shared" si="9"/>
        <v>1163.0136986301366</v>
      </c>
      <c r="E263" s="2"/>
    </row>
    <row r="264" spans="1:5" x14ac:dyDescent="0.35">
      <c r="A264" s="3">
        <f>+SUM(Suministros!$D$2:D264)-IF('Cálculo interes'!B264-AEAT!$G$3&gt;=0,AEAT!$G$4,0)-IF('Cálculo interes'!B264-AEAT!$C$4&gt;=0,AEAT!$G$5,0)-IF('Cálculo interes'!B264-AEAT!$C$2&gt;=0,AEAT!$D$2,0)-IF('Cálculo interes'!B264-AEAT!$C$3&gt;=0,AEAT!$D$3,0)-IF('Cálculo interes'!B264-AEAT!$C$4&gt;=0,AEAT!$D$4,0)-IF('Cálculo interes'!B264-AEAT!$C$5&gt;=0,AEAT!$D$5,0)-IF('Cálculo interes'!B264-AEAT!$C$6&gt;=0,AEAT!$D$6,0)-IF('Cálculo interes'!B264-AEAT!$C$7&gt;=0,AEAT!$D$7,0)-IF('Cálculo interes'!B264-AEAT!$C$8&gt;=0,AEAT!$D$8,0)-IF('Cálculo interes'!B264-AEAT!$C$9&gt;=0,AEAT!$D$9,0)-IF('Cálculo interes'!B264-AEAT!$C$10&gt;=0,AEAT!$D$10,0)</f>
        <v>-80000</v>
      </c>
      <c r="B264" s="2">
        <f t="shared" si="8"/>
        <v>44914</v>
      </c>
      <c r="C264" s="3">
        <f t="array" ref="C264">+IF(A264&lt;=0,0,(A264-A263)*0.03*(INDEX(A264:$B$307,MATCH(TRUE,A264:$A$307&lt;=0,0),2)-B264)/365)</f>
        <v>0</v>
      </c>
      <c r="D264" s="3">
        <f t="shared" si="9"/>
        <v>1163.0136986301366</v>
      </c>
      <c r="E264" s="2"/>
    </row>
    <row r="265" spans="1:5" x14ac:dyDescent="0.35">
      <c r="A265" s="3">
        <f>+SUM(Suministros!$D$2:D265)-IF('Cálculo interes'!B265-AEAT!$G$3&gt;=0,AEAT!$G$4,0)-IF('Cálculo interes'!B265-AEAT!$C$4&gt;=0,AEAT!$G$5,0)-IF('Cálculo interes'!B265-AEAT!$C$2&gt;=0,AEAT!$D$2,0)-IF('Cálculo interes'!B265-AEAT!$C$3&gt;=0,AEAT!$D$3,0)-IF('Cálculo interes'!B265-AEAT!$C$4&gt;=0,AEAT!$D$4,0)-IF('Cálculo interes'!B265-AEAT!$C$5&gt;=0,AEAT!$D$5,0)-IF('Cálculo interes'!B265-AEAT!$C$6&gt;=0,AEAT!$D$6,0)-IF('Cálculo interes'!B265-AEAT!$C$7&gt;=0,AEAT!$D$7,0)-IF('Cálculo interes'!B265-AEAT!$C$8&gt;=0,AEAT!$D$8,0)-IF('Cálculo interes'!B265-AEAT!$C$9&gt;=0,AEAT!$D$9,0)-IF('Cálculo interes'!B265-AEAT!$C$10&gt;=0,AEAT!$D$10,0)</f>
        <v>-70000</v>
      </c>
      <c r="B265" s="2">
        <f t="shared" si="8"/>
        <v>44915</v>
      </c>
      <c r="C265" s="3">
        <f t="array" ref="C265">+IF(A265&lt;=0,0,(A265-A264)*0.03*(INDEX(A265:$B$307,MATCH(TRUE,A265:$A$307&lt;=0,0),2)-B265)/365)</f>
        <v>0</v>
      </c>
      <c r="D265" s="3">
        <f t="shared" si="9"/>
        <v>1163.0136986301366</v>
      </c>
      <c r="E265" s="2"/>
    </row>
    <row r="266" spans="1:5" x14ac:dyDescent="0.35">
      <c r="A266" s="3">
        <f>+SUM(Suministros!$D$2:D266)-IF('Cálculo interes'!B266-AEAT!$G$3&gt;=0,AEAT!$G$4,0)-IF('Cálculo interes'!B266-AEAT!$C$4&gt;=0,AEAT!$G$5,0)-IF('Cálculo interes'!B266-AEAT!$C$2&gt;=0,AEAT!$D$2,0)-IF('Cálculo interes'!B266-AEAT!$C$3&gt;=0,AEAT!$D$3,0)-IF('Cálculo interes'!B266-AEAT!$C$4&gt;=0,AEAT!$D$4,0)-IF('Cálculo interes'!B266-AEAT!$C$5&gt;=0,AEAT!$D$5,0)-IF('Cálculo interes'!B266-AEAT!$C$6&gt;=0,AEAT!$D$6,0)-IF('Cálculo interes'!B266-AEAT!$C$7&gt;=0,AEAT!$D$7,0)-IF('Cálculo interes'!B266-AEAT!$C$8&gt;=0,AEAT!$D$8,0)-IF('Cálculo interes'!B266-AEAT!$C$9&gt;=0,AEAT!$D$9,0)-IF('Cálculo interes'!B266-AEAT!$C$10&gt;=0,AEAT!$D$10,0)</f>
        <v>-60000</v>
      </c>
      <c r="B266" s="2">
        <f t="shared" si="8"/>
        <v>44916</v>
      </c>
      <c r="C266" s="3">
        <f t="array" ref="C266">+IF(A266&lt;=0,0,(A266-A265)*0.03*(INDEX(A266:$B$307,MATCH(TRUE,A266:$A$307&lt;=0,0),2)-B266)/365)</f>
        <v>0</v>
      </c>
      <c r="D266" s="3">
        <f t="shared" si="9"/>
        <v>1163.0136986301366</v>
      </c>
      <c r="E266" s="2"/>
    </row>
    <row r="267" spans="1:5" x14ac:dyDescent="0.35">
      <c r="A267" s="3">
        <f>+SUM(Suministros!$D$2:D267)-IF('Cálculo interes'!B267-AEAT!$G$3&gt;=0,AEAT!$G$4,0)-IF('Cálculo interes'!B267-AEAT!$C$4&gt;=0,AEAT!$G$5,0)-IF('Cálculo interes'!B267-AEAT!$C$2&gt;=0,AEAT!$D$2,0)-IF('Cálculo interes'!B267-AEAT!$C$3&gt;=0,AEAT!$D$3,0)-IF('Cálculo interes'!B267-AEAT!$C$4&gt;=0,AEAT!$D$4,0)-IF('Cálculo interes'!B267-AEAT!$C$5&gt;=0,AEAT!$D$5,0)-IF('Cálculo interes'!B267-AEAT!$C$6&gt;=0,AEAT!$D$6,0)-IF('Cálculo interes'!B267-AEAT!$C$7&gt;=0,AEAT!$D$7,0)-IF('Cálculo interes'!B267-AEAT!$C$8&gt;=0,AEAT!$D$8,0)-IF('Cálculo interes'!B267-AEAT!$C$9&gt;=0,AEAT!$D$9,0)-IF('Cálculo interes'!B267-AEAT!$C$10&gt;=0,AEAT!$D$10,0)</f>
        <v>-50000</v>
      </c>
      <c r="B267" s="2">
        <f t="shared" si="8"/>
        <v>44917</v>
      </c>
      <c r="C267" s="3">
        <f t="array" ref="C267">+IF(A267&lt;=0,0,(A267-A266)*0.03*(INDEX(A267:$B$307,MATCH(TRUE,A267:$A$307&lt;=0,0),2)-B267)/365)</f>
        <v>0</v>
      </c>
      <c r="D267" s="3">
        <f t="shared" si="9"/>
        <v>1163.0136986301366</v>
      </c>
      <c r="E267" s="2"/>
    </row>
    <row r="268" spans="1:5" x14ac:dyDescent="0.35">
      <c r="A268" s="3">
        <f>+SUM(Suministros!$D$2:D268)-IF('Cálculo interes'!B268-AEAT!$G$3&gt;=0,AEAT!$G$4,0)-IF('Cálculo interes'!B268-AEAT!$C$4&gt;=0,AEAT!$G$5,0)-IF('Cálculo interes'!B268-AEAT!$C$2&gt;=0,AEAT!$D$2,0)-IF('Cálculo interes'!B268-AEAT!$C$3&gt;=0,AEAT!$D$3,0)-IF('Cálculo interes'!B268-AEAT!$C$4&gt;=0,AEAT!$D$4,0)-IF('Cálculo interes'!B268-AEAT!$C$5&gt;=0,AEAT!$D$5,0)-IF('Cálculo interes'!B268-AEAT!$C$6&gt;=0,AEAT!$D$6,0)-IF('Cálculo interes'!B268-AEAT!$C$7&gt;=0,AEAT!$D$7,0)-IF('Cálculo interes'!B268-AEAT!$C$8&gt;=0,AEAT!$D$8,0)-IF('Cálculo interes'!B268-AEAT!$C$9&gt;=0,AEAT!$D$9,0)-IF('Cálculo interes'!B268-AEAT!$C$10&gt;=0,AEAT!$D$10,0)</f>
        <v>-40000</v>
      </c>
      <c r="B268" s="2">
        <f t="shared" si="8"/>
        <v>44918</v>
      </c>
      <c r="C268" s="3">
        <f t="array" ref="C268">+IF(A268&lt;=0,0,(A268-A267)*0.03*(INDEX(A268:$B$307,MATCH(TRUE,A268:$A$307&lt;=0,0),2)-B268)/365)</f>
        <v>0</v>
      </c>
      <c r="D268" s="3">
        <f t="shared" si="9"/>
        <v>1163.0136986301366</v>
      </c>
      <c r="E268" s="2"/>
    </row>
    <row r="269" spans="1:5" x14ac:dyDescent="0.35">
      <c r="A269" s="3">
        <f>+SUM(Suministros!$D$2:D269)-IF('Cálculo interes'!B269-AEAT!$G$3&gt;=0,AEAT!$G$4,0)-IF('Cálculo interes'!B269-AEAT!$C$4&gt;=0,AEAT!$G$5,0)-IF('Cálculo interes'!B269-AEAT!$C$2&gt;=0,AEAT!$D$2,0)-IF('Cálculo interes'!B269-AEAT!$C$3&gt;=0,AEAT!$D$3,0)-IF('Cálculo interes'!B269-AEAT!$C$4&gt;=0,AEAT!$D$4,0)-IF('Cálculo interes'!B269-AEAT!$C$5&gt;=0,AEAT!$D$5,0)-IF('Cálculo interes'!B269-AEAT!$C$6&gt;=0,AEAT!$D$6,0)-IF('Cálculo interes'!B269-AEAT!$C$7&gt;=0,AEAT!$D$7,0)-IF('Cálculo interes'!B269-AEAT!$C$8&gt;=0,AEAT!$D$8,0)-IF('Cálculo interes'!B269-AEAT!$C$9&gt;=0,AEAT!$D$9,0)-IF('Cálculo interes'!B269-AEAT!$C$10&gt;=0,AEAT!$D$10,0)</f>
        <v>-30000</v>
      </c>
      <c r="B269" s="2">
        <f t="shared" si="8"/>
        <v>44919</v>
      </c>
      <c r="C269" s="3">
        <f t="array" ref="C269">+IF(A269&lt;=0,0,(A269-A268)*0.03*(INDEX(A269:$B$307,MATCH(TRUE,A269:$A$307&lt;=0,0),2)-B269)/365)</f>
        <v>0</v>
      </c>
      <c r="D269" s="3">
        <f t="shared" si="9"/>
        <v>1163.0136986301366</v>
      </c>
      <c r="E269" s="2"/>
    </row>
    <row r="270" spans="1:5" x14ac:dyDescent="0.35">
      <c r="A270" s="3">
        <f>+SUM(Suministros!$D$2:D270)-IF('Cálculo interes'!B270-AEAT!$G$3&gt;=0,AEAT!$G$4,0)-IF('Cálculo interes'!B270-AEAT!$C$4&gt;=0,AEAT!$G$5,0)-IF('Cálculo interes'!B270-AEAT!$C$2&gt;=0,AEAT!$D$2,0)-IF('Cálculo interes'!B270-AEAT!$C$3&gt;=0,AEAT!$D$3,0)-IF('Cálculo interes'!B270-AEAT!$C$4&gt;=0,AEAT!$D$4,0)-IF('Cálculo interes'!B270-AEAT!$C$5&gt;=0,AEAT!$D$5,0)-IF('Cálculo interes'!B270-AEAT!$C$6&gt;=0,AEAT!$D$6,0)-IF('Cálculo interes'!B270-AEAT!$C$7&gt;=0,AEAT!$D$7,0)-IF('Cálculo interes'!B270-AEAT!$C$8&gt;=0,AEAT!$D$8,0)-IF('Cálculo interes'!B270-AEAT!$C$9&gt;=0,AEAT!$D$9,0)-IF('Cálculo interes'!B270-AEAT!$C$10&gt;=0,AEAT!$D$10,0)</f>
        <v>-20000</v>
      </c>
      <c r="B270" s="2">
        <f t="shared" si="8"/>
        <v>44920</v>
      </c>
      <c r="C270" s="3">
        <f t="array" ref="C270">+IF(A270&lt;=0,0,(A270-A269)*0.03*(INDEX(A270:$B$307,MATCH(TRUE,A270:$A$307&lt;=0,0),2)-B270)/365)</f>
        <v>0</v>
      </c>
      <c r="D270" s="3">
        <f t="shared" si="9"/>
        <v>1163.0136986301366</v>
      </c>
      <c r="E270" s="2"/>
    </row>
    <row r="271" spans="1:5" x14ac:dyDescent="0.35">
      <c r="A271" s="3">
        <f>+SUM(Suministros!$D$2:D271)-IF('Cálculo interes'!B271-AEAT!$G$3&gt;=0,AEAT!$G$4,0)-IF('Cálculo interes'!B271-AEAT!$C$4&gt;=0,AEAT!$G$5,0)-IF('Cálculo interes'!B271-AEAT!$C$2&gt;=0,AEAT!$D$2,0)-IF('Cálculo interes'!B271-AEAT!$C$3&gt;=0,AEAT!$D$3,0)-IF('Cálculo interes'!B271-AEAT!$C$4&gt;=0,AEAT!$D$4,0)-IF('Cálculo interes'!B271-AEAT!$C$5&gt;=0,AEAT!$D$5,0)-IF('Cálculo interes'!B271-AEAT!$C$6&gt;=0,AEAT!$D$6,0)-IF('Cálculo interes'!B271-AEAT!$C$7&gt;=0,AEAT!$D$7,0)-IF('Cálculo interes'!B271-AEAT!$C$8&gt;=0,AEAT!$D$8,0)-IF('Cálculo interes'!B271-AEAT!$C$9&gt;=0,AEAT!$D$9,0)-IF('Cálculo interes'!B271-AEAT!$C$10&gt;=0,AEAT!$D$10,0)</f>
        <v>-10000</v>
      </c>
      <c r="B271" s="2">
        <f t="shared" si="8"/>
        <v>44921</v>
      </c>
      <c r="C271" s="3">
        <f t="array" ref="C271">+IF(A271&lt;=0,0,(A271-A270)*0.03*(INDEX(A271:$B$307,MATCH(TRUE,A271:$A$307&lt;=0,0),2)-B271)/365)</f>
        <v>0</v>
      </c>
      <c r="D271" s="3">
        <f t="shared" si="9"/>
        <v>1163.0136986301366</v>
      </c>
      <c r="E271" s="2"/>
    </row>
    <row r="272" spans="1:5" x14ac:dyDescent="0.35">
      <c r="A272" s="3">
        <f>+SUM(Suministros!$D$2:D272)-IF('Cálculo interes'!B272-AEAT!$G$3&gt;=0,AEAT!$G$4,0)-IF('Cálculo interes'!B272-AEAT!$C$4&gt;=0,AEAT!$G$5,0)-IF('Cálculo interes'!B272-AEAT!$C$2&gt;=0,AEAT!$D$2,0)-IF('Cálculo interes'!B272-AEAT!$C$3&gt;=0,AEAT!$D$3,0)-IF('Cálculo interes'!B272-AEAT!$C$4&gt;=0,AEAT!$D$4,0)-IF('Cálculo interes'!B272-AEAT!$C$5&gt;=0,AEAT!$D$5,0)-IF('Cálculo interes'!B272-AEAT!$C$6&gt;=0,AEAT!$D$6,0)-IF('Cálculo interes'!B272-AEAT!$C$7&gt;=0,AEAT!$D$7,0)-IF('Cálculo interes'!B272-AEAT!$C$8&gt;=0,AEAT!$D$8,0)-IF('Cálculo interes'!B272-AEAT!$C$9&gt;=0,AEAT!$D$9,0)-IF('Cálculo interes'!B272-AEAT!$C$10&gt;=0,AEAT!$D$10,0)</f>
        <v>0</v>
      </c>
      <c r="B272" s="2">
        <f t="shared" si="8"/>
        <v>44922</v>
      </c>
      <c r="C272" s="3">
        <f t="array" ref="C272">+IF(A272&lt;=0,0,(A272-A271)*0.03*(INDEX(A272:$B$307,MATCH(TRUE,A272:$A$307&lt;=0,0),2)-B272)/365)</f>
        <v>0</v>
      </c>
      <c r="D272" s="3">
        <f t="shared" si="9"/>
        <v>1163.0136986301366</v>
      </c>
      <c r="E272" s="2"/>
    </row>
    <row r="273" spans="1:5" x14ac:dyDescent="0.35">
      <c r="A273" s="3">
        <f>+SUM(Suministros!$D$2:D273)-IF('Cálculo interes'!B273-AEAT!$G$3&gt;=0,AEAT!$G$4,0)-IF('Cálculo interes'!B273-AEAT!$C$4&gt;=0,AEAT!$G$5,0)-IF('Cálculo interes'!B273-AEAT!$C$2&gt;=0,AEAT!$D$2,0)-IF('Cálculo interes'!B273-AEAT!$C$3&gt;=0,AEAT!$D$3,0)-IF('Cálculo interes'!B273-AEAT!$C$4&gt;=0,AEAT!$D$4,0)-IF('Cálculo interes'!B273-AEAT!$C$5&gt;=0,AEAT!$D$5,0)-IF('Cálculo interes'!B273-AEAT!$C$6&gt;=0,AEAT!$D$6,0)-IF('Cálculo interes'!B273-AEAT!$C$7&gt;=0,AEAT!$D$7,0)-IF('Cálculo interes'!B273-AEAT!$C$8&gt;=0,AEAT!$D$8,0)-IF('Cálculo interes'!B273-AEAT!$C$9&gt;=0,AEAT!$D$9,0)-IF('Cálculo interes'!B273-AEAT!$C$10&gt;=0,AEAT!$D$10,0)</f>
        <v>10000</v>
      </c>
      <c r="B273" s="2">
        <f t="shared" si="8"/>
        <v>44923</v>
      </c>
      <c r="C273" s="3">
        <f t="array" ref="C273">+IF(A273&lt;=0,0,(A273-A272)*0.03*(INDEX(A273:$B$307,MATCH(TRUE,A273:$A$307&lt;=0,0),2)-B273)/365)</f>
        <v>20.547945205479451</v>
      </c>
      <c r="D273" s="3">
        <f t="shared" si="9"/>
        <v>1183.561643835616</v>
      </c>
      <c r="E273" s="2"/>
    </row>
    <row r="274" spans="1:5" x14ac:dyDescent="0.35">
      <c r="A274" s="3">
        <f>+SUM(Suministros!$D$2:D274)-IF('Cálculo interes'!B274-AEAT!$G$3&gt;=0,AEAT!$G$4,0)-IF('Cálculo interes'!B274-AEAT!$C$4&gt;=0,AEAT!$G$5,0)-IF('Cálculo interes'!B274-AEAT!$C$2&gt;=0,AEAT!$D$2,0)-IF('Cálculo interes'!B274-AEAT!$C$3&gt;=0,AEAT!$D$3,0)-IF('Cálculo interes'!B274-AEAT!$C$4&gt;=0,AEAT!$D$4,0)-IF('Cálculo interes'!B274-AEAT!$C$5&gt;=0,AEAT!$D$5,0)-IF('Cálculo interes'!B274-AEAT!$C$6&gt;=0,AEAT!$D$6,0)-IF('Cálculo interes'!B274-AEAT!$C$7&gt;=0,AEAT!$D$7,0)-IF('Cálculo interes'!B274-AEAT!$C$8&gt;=0,AEAT!$D$8,0)-IF('Cálculo interes'!B274-AEAT!$C$9&gt;=0,AEAT!$D$9,0)-IF('Cálculo interes'!B274-AEAT!$C$10&gt;=0,AEAT!$D$10,0)</f>
        <v>20000</v>
      </c>
      <c r="B274" s="2">
        <f t="shared" si="8"/>
        <v>44924</v>
      </c>
      <c r="C274" s="3">
        <f t="array" ref="C274">+IF(A274&lt;=0,0,(A274-A273)*0.03*(INDEX(A274:$B$307,MATCH(TRUE,A274:$A$307&lt;=0,0),2)-B274)/365)</f>
        <v>19.726027397260275</v>
      </c>
      <c r="D274" s="3">
        <f t="shared" si="9"/>
        <v>1203.2876712328762</v>
      </c>
      <c r="E274" s="2"/>
    </row>
    <row r="275" spans="1:5" x14ac:dyDescent="0.35">
      <c r="A275" s="3">
        <f>+SUM(Suministros!$D$2:D275)-IF('Cálculo interes'!B275-AEAT!$G$3&gt;=0,AEAT!$G$4,0)-IF('Cálculo interes'!B275-AEAT!$C$4&gt;=0,AEAT!$G$5,0)-IF('Cálculo interes'!B275-AEAT!$C$2&gt;=0,AEAT!$D$2,0)-IF('Cálculo interes'!B275-AEAT!$C$3&gt;=0,AEAT!$D$3,0)-IF('Cálculo interes'!B275-AEAT!$C$4&gt;=0,AEAT!$D$4,0)-IF('Cálculo interes'!B275-AEAT!$C$5&gt;=0,AEAT!$D$5,0)-IF('Cálculo interes'!B275-AEAT!$C$6&gt;=0,AEAT!$D$6,0)-IF('Cálculo interes'!B275-AEAT!$C$7&gt;=0,AEAT!$D$7,0)-IF('Cálculo interes'!B275-AEAT!$C$8&gt;=0,AEAT!$D$8,0)-IF('Cálculo interes'!B275-AEAT!$C$9&gt;=0,AEAT!$D$9,0)-IF('Cálculo interes'!B275-AEAT!$C$10&gt;=0,AEAT!$D$10,0)</f>
        <v>30000</v>
      </c>
      <c r="B275" s="2">
        <f t="shared" si="8"/>
        <v>44925</v>
      </c>
      <c r="C275" s="3">
        <f t="array" ref="C275">+IF(A275&lt;=0,0,(A275-A274)*0.03*(INDEX(A275:$B$307,MATCH(TRUE,A275:$A$307&lt;=0,0),2)-B275)/365)</f>
        <v>18.904109589041095</v>
      </c>
      <c r="D275" s="3">
        <f t="shared" si="9"/>
        <v>1222.1917808219173</v>
      </c>
      <c r="E275" s="2"/>
    </row>
    <row r="276" spans="1:5" x14ac:dyDescent="0.35">
      <c r="A276" s="3">
        <f>+SUM(Suministros!$D$2:D276)-IF('Cálculo interes'!B276-AEAT!$G$3&gt;=0,AEAT!$G$4,0)-IF('Cálculo interes'!B276-AEAT!$C$4&gt;=0,AEAT!$G$5,0)-IF('Cálculo interes'!B276-AEAT!$C$2&gt;=0,AEAT!$D$2,0)-IF('Cálculo interes'!B276-AEAT!$C$3&gt;=0,AEAT!$D$3,0)-IF('Cálculo interes'!B276-AEAT!$C$4&gt;=0,AEAT!$D$4,0)-IF('Cálculo interes'!B276-AEAT!$C$5&gt;=0,AEAT!$D$5,0)-IF('Cálculo interes'!B276-AEAT!$C$6&gt;=0,AEAT!$D$6,0)-IF('Cálculo interes'!B276-AEAT!$C$7&gt;=0,AEAT!$D$7,0)-IF('Cálculo interes'!B276-AEAT!$C$8&gt;=0,AEAT!$D$8,0)-IF('Cálculo interes'!B276-AEAT!$C$9&gt;=0,AEAT!$D$9,0)-IF('Cálculo interes'!B276-AEAT!$C$10&gt;=0,AEAT!$D$10,0)</f>
        <v>40000</v>
      </c>
      <c r="B276" s="2">
        <f t="shared" si="8"/>
        <v>44926</v>
      </c>
      <c r="C276" s="3">
        <f t="array" ref="C276">+IF(A276&lt;=0,0,(A276-A275)*0.03*(INDEX(A276:$B$307,MATCH(TRUE,A276:$A$307&lt;=0,0),2)-B276)/365)</f>
        <v>18.082191780821919</v>
      </c>
      <c r="D276" s="3">
        <f t="shared" si="9"/>
        <v>1240.2739726027391</v>
      </c>
      <c r="E276" s="2"/>
    </row>
    <row r="277" spans="1:5" x14ac:dyDescent="0.35">
      <c r="A277" s="3">
        <f>+SUM(Suministros!$D$2:D277)-IF('Cálculo interes'!B277-AEAT!$G$3&gt;=0,AEAT!$G$4,0)-IF('Cálculo interes'!B277-AEAT!$C$4&gt;=0,AEAT!$G$5,0)-IF('Cálculo interes'!B277-AEAT!$C$2&gt;=0,AEAT!$D$2,0)-IF('Cálculo interes'!B277-AEAT!$C$3&gt;=0,AEAT!$D$3,0)-IF('Cálculo interes'!B277-AEAT!$C$4&gt;=0,AEAT!$D$4,0)-IF('Cálculo interes'!B277-AEAT!$C$5&gt;=0,AEAT!$D$5,0)-IF('Cálculo interes'!B277-AEAT!$C$6&gt;=0,AEAT!$D$6,0)-IF('Cálculo interes'!B277-AEAT!$C$7&gt;=0,AEAT!$D$7,0)-IF('Cálculo interes'!B277-AEAT!$C$8&gt;=0,AEAT!$D$8,0)-IF('Cálculo interes'!B277-AEAT!$C$9&gt;=0,AEAT!$D$9,0)-IF('Cálculo interes'!B277-AEAT!$C$10&gt;=0,AEAT!$D$10,0)</f>
        <v>40000</v>
      </c>
      <c r="B277" s="2">
        <f t="shared" si="8"/>
        <v>44927</v>
      </c>
      <c r="C277" s="3">
        <f t="array" ref="C277">+IF(A277&lt;=0,0,(A277-A276)*0.03*(INDEX(A277:$B$307,MATCH(TRUE,A277:$A$307&lt;=0,0),2)-B277)/365)</f>
        <v>0</v>
      </c>
      <c r="D277" s="3">
        <f t="shared" si="9"/>
        <v>1240.2739726027391</v>
      </c>
      <c r="E277" s="2"/>
    </row>
    <row r="278" spans="1:5" x14ac:dyDescent="0.35">
      <c r="A278" s="3">
        <f>+SUM(Suministros!$D$2:D278)-IF('Cálculo interes'!B278-AEAT!$G$3&gt;=0,AEAT!$G$4,0)-IF('Cálculo interes'!B278-AEAT!$C$4&gt;=0,AEAT!$G$5,0)-IF('Cálculo interes'!B278-AEAT!$C$2&gt;=0,AEAT!$D$2,0)-IF('Cálculo interes'!B278-AEAT!$C$3&gt;=0,AEAT!$D$3,0)-IF('Cálculo interes'!B278-AEAT!$C$4&gt;=0,AEAT!$D$4,0)-IF('Cálculo interes'!B278-AEAT!$C$5&gt;=0,AEAT!$D$5,0)-IF('Cálculo interes'!B278-AEAT!$C$6&gt;=0,AEAT!$D$6,0)-IF('Cálculo interes'!B278-AEAT!$C$7&gt;=0,AEAT!$D$7,0)-IF('Cálculo interes'!B278-AEAT!$C$8&gt;=0,AEAT!$D$8,0)-IF('Cálculo interes'!B278-AEAT!$C$9&gt;=0,AEAT!$D$9,0)-IF('Cálculo interes'!B278-AEAT!$C$10&gt;=0,AEAT!$D$10,0)</f>
        <v>40000</v>
      </c>
      <c r="B278" s="2">
        <f t="shared" si="8"/>
        <v>44928</v>
      </c>
      <c r="C278" s="3">
        <f t="array" ref="C278">+IF(A278&lt;=0,0,(A278-A277)*0.03*(INDEX(A278:$B$307,MATCH(TRUE,A278:$A$307&lt;=0,0),2)-B278)/365)</f>
        <v>0</v>
      </c>
      <c r="D278" s="3">
        <f t="shared" si="9"/>
        <v>1240.2739726027391</v>
      </c>
      <c r="E278" s="2"/>
    </row>
    <row r="279" spans="1:5" x14ac:dyDescent="0.35">
      <c r="A279" s="3">
        <f>+SUM(Suministros!$D$2:D279)-IF('Cálculo interes'!B279-AEAT!$G$3&gt;=0,AEAT!$G$4,0)-IF('Cálculo interes'!B279-AEAT!$C$4&gt;=0,AEAT!$G$5,0)-IF('Cálculo interes'!B279-AEAT!$C$2&gt;=0,AEAT!$D$2,0)-IF('Cálculo interes'!B279-AEAT!$C$3&gt;=0,AEAT!$D$3,0)-IF('Cálculo interes'!B279-AEAT!$C$4&gt;=0,AEAT!$D$4,0)-IF('Cálculo interes'!B279-AEAT!$C$5&gt;=0,AEAT!$D$5,0)-IF('Cálculo interes'!B279-AEAT!$C$6&gt;=0,AEAT!$D$6,0)-IF('Cálculo interes'!B279-AEAT!$C$7&gt;=0,AEAT!$D$7,0)-IF('Cálculo interes'!B279-AEAT!$C$8&gt;=0,AEAT!$D$8,0)-IF('Cálculo interes'!B279-AEAT!$C$9&gt;=0,AEAT!$D$9,0)-IF('Cálculo interes'!B279-AEAT!$C$10&gt;=0,AEAT!$D$10,0)</f>
        <v>40000</v>
      </c>
      <c r="B279" s="2">
        <f t="shared" si="8"/>
        <v>44929</v>
      </c>
      <c r="C279" s="3">
        <f t="array" ref="C279">+IF(A279&lt;=0,0,(A279-A278)*0.03*(INDEX(A279:$B$307,MATCH(TRUE,A279:$A$307&lt;=0,0),2)-B279)/365)</f>
        <v>0</v>
      </c>
      <c r="D279" s="3">
        <f t="shared" si="9"/>
        <v>1240.2739726027391</v>
      </c>
      <c r="E279" s="2"/>
    </row>
    <row r="280" spans="1:5" x14ac:dyDescent="0.35">
      <c r="A280" s="3">
        <f>+SUM(Suministros!$D$2:D280)-IF('Cálculo interes'!B280-AEAT!$G$3&gt;=0,AEAT!$G$4,0)-IF('Cálculo interes'!B280-AEAT!$C$4&gt;=0,AEAT!$G$5,0)-IF('Cálculo interes'!B280-AEAT!$C$2&gt;=0,AEAT!$D$2,0)-IF('Cálculo interes'!B280-AEAT!$C$3&gt;=0,AEAT!$D$3,0)-IF('Cálculo interes'!B280-AEAT!$C$4&gt;=0,AEAT!$D$4,0)-IF('Cálculo interes'!B280-AEAT!$C$5&gt;=0,AEAT!$D$5,0)-IF('Cálculo interes'!B280-AEAT!$C$6&gt;=0,AEAT!$D$6,0)-IF('Cálculo interes'!B280-AEAT!$C$7&gt;=0,AEAT!$D$7,0)-IF('Cálculo interes'!B280-AEAT!$C$8&gt;=0,AEAT!$D$8,0)-IF('Cálculo interes'!B280-AEAT!$C$9&gt;=0,AEAT!$D$9,0)-IF('Cálculo interes'!B280-AEAT!$C$10&gt;=0,AEAT!$D$10,0)</f>
        <v>40000</v>
      </c>
      <c r="B280" s="2">
        <f t="shared" si="8"/>
        <v>44930</v>
      </c>
      <c r="C280" s="3">
        <f t="array" ref="C280">+IF(A280&lt;=0,0,(A280-A279)*0.03*(INDEX(A280:$B$307,MATCH(TRUE,A280:$A$307&lt;=0,0),2)-B280)/365)</f>
        <v>0</v>
      </c>
      <c r="D280" s="3">
        <f t="shared" si="9"/>
        <v>1240.2739726027391</v>
      </c>
      <c r="E280" s="2"/>
    </row>
    <row r="281" spans="1:5" x14ac:dyDescent="0.35">
      <c r="A281" s="3">
        <f>+SUM(Suministros!$D$2:D281)-IF('Cálculo interes'!B281-AEAT!$G$3&gt;=0,AEAT!$G$4,0)-IF('Cálculo interes'!B281-AEAT!$C$4&gt;=0,AEAT!$G$5,0)-IF('Cálculo interes'!B281-AEAT!$C$2&gt;=0,AEAT!$D$2,0)-IF('Cálculo interes'!B281-AEAT!$C$3&gt;=0,AEAT!$D$3,0)-IF('Cálculo interes'!B281-AEAT!$C$4&gt;=0,AEAT!$D$4,0)-IF('Cálculo interes'!B281-AEAT!$C$5&gt;=0,AEAT!$D$5,0)-IF('Cálculo interes'!B281-AEAT!$C$6&gt;=0,AEAT!$D$6,0)-IF('Cálculo interes'!B281-AEAT!$C$7&gt;=0,AEAT!$D$7,0)-IF('Cálculo interes'!B281-AEAT!$C$8&gt;=0,AEAT!$D$8,0)-IF('Cálculo interes'!B281-AEAT!$C$9&gt;=0,AEAT!$D$9,0)-IF('Cálculo interes'!B281-AEAT!$C$10&gt;=0,AEAT!$D$10,0)</f>
        <v>40000</v>
      </c>
      <c r="B281" s="2">
        <f t="shared" si="8"/>
        <v>44931</v>
      </c>
      <c r="C281" s="3">
        <f t="array" ref="C281">+IF(A281&lt;=0,0,(A281-A280)*0.03*(INDEX(A281:$B$307,MATCH(TRUE,A281:$A$307&lt;=0,0),2)-B281)/365)</f>
        <v>0</v>
      </c>
      <c r="D281" s="3">
        <f t="shared" si="9"/>
        <v>1240.2739726027391</v>
      </c>
      <c r="E281" s="2"/>
    </row>
    <row r="282" spans="1:5" x14ac:dyDescent="0.35">
      <c r="A282" s="3">
        <f>+SUM(Suministros!$D$2:D282)-IF('Cálculo interes'!B282-AEAT!$G$3&gt;=0,AEAT!$G$4,0)-IF('Cálculo interes'!B282-AEAT!$C$4&gt;=0,AEAT!$G$5,0)-IF('Cálculo interes'!B282-AEAT!$C$2&gt;=0,AEAT!$D$2,0)-IF('Cálculo interes'!B282-AEAT!$C$3&gt;=0,AEAT!$D$3,0)-IF('Cálculo interes'!B282-AEAT!$C$4&gt;=0,AEAT!$D$4,0)-IF('Cálculo interes'!B282-AEAT!$C$5&gt;=0,AEAT!$D$5,0)-IF('Cálculo interes'!B282-AEAT!$C$6&gt;=0,AEAT!$D$6,0)-IF('Cálculo interes'!B282-AEAT!$C$7&gt;=0,AEAT!$D$7,0)-IF('Cálculo interes'!B282-AEAT!$C$8&gt;=0,AEAT!$D$8,0)-IF('Cálculo interes'!B282-AEAT!$C$9&gt;=0,AEAT!$D$9,0)-IF('Cálculo interes'!B282-AEAT!$C$10&gt;=0,AEAT!$D$10,0)</f>
        <v>40000</v>
      </c>
      <c r="B282" s="2">
        <f t="shared" si="8"/>
        <v>44932</v>
      </c>
      <c r="C282" s="3">
        <f t="array" ref="C282">+IF(A282&lt;=0,0,(A282-A281)*0.03*(INDEX(A282:$B$307,MATCH(TRUE,A282:$A$307&lt;=0,0),2)-B282)/365)</f>
        <v>0</v>
      </c>
      <c r="D282" s="3">
        <f t="shared" si="9"/>
        <v>1240.2739726027391</v>
      </c>
      <c r="E282" s="2"/>
    </row>
    <row r="283" spans="1:5" x14ac:dyDescent="0.35">
      <c r="A283" s="3">
        <f>+SUM(Suministros!$D$2:D283)-IF('Cálculo interes'!B283-AEAT!$G$3&gt;=0,AEAT!$G$4,0)-IF('Cálculo interes'!B283-AEAT!$C$4&gt;=0,AEAT!$G$5,0)-IF('Cálculo interes'!B283-AEAT!$C$2&gt;=0,AEAT!$D$2,0)-IF('Cálculo interes'!B283-AEAT!$C$3&gt;=0,AEAT!$D$3,0)-IF('Cálculo interes'!B283-AEAT!$C$4&gt;=0,AEAT!$D$4,0)-IF('Cálculo interes'!B283-AEAT!$C$5&gt;=0,AEAT!$D$5,0)-IF('Cálculo interes'!B283-AEAT!$C$6&gt;=0,AEAT!$D$6,0)-IF('Cálculo interes'!B283-AEAT!$C$7&gt;=0,AEAT!$D$7,0)-IF('Cálculo interes'!B283-AEAT!$C$8&gt;=0,AEAT!$D$8,0)-IF('Cálculo interes'!B283-AEAT!$C$9&gt;=0,AEAT!$D$9,0)-IF('Cálculo interes'!B283-AEAT!$C$10&gt;=0,AEAT!$D$10,0)</f>
        <v>40000</v>
      </c>
      <c r="B283" s="2">
        <f t="shared" si="8"/>
        <v>44933</v>
      </c>
      <c r="C283" s="3">
        <f t="array" ref="C283">+IF(A283&lt;=0,0,(A283-A282)*0.03*(INDEX(A283:$B$307,MATCH(TRUE,A283:$A$307&lt;=0,0),2)-B283)/365)</f>
        <v>0</v>
      </c>
      <c r="D283" s="3">
        <f t="shared" si="9"/>
        <v>1240.2739726027391</v>
      </c>
      <c r="E283" s="2"/>
    </row>
    <row r="284" spans="1:5" x14ac:dyDescent="0.35">
      <c r="A284" s="3">
        <f>+SUM(Suministros!$D$2:D284)-IF('Cálculo interes'!B284-AEAT!$G$3&gt;=0,AEAT!$G$4,0)-IF('Cálculo interes'!B284-AEAT!$C$4&gt;=0,AEAT!$G$5,0)-IF('Cálculo interes'!B284-AEAT!$C$2&gt;=0,AEAT!$D$2,0)-IF('Cálculo interes'!B284-AEAT!$C$3&gt;=0,AEAT!$D$3,0)-IF('Cálculo interes'!B284-AEAT!$C$4&gt;=0,AEAT!$D$4,0)-IF('Cálculo interes'!B284-AEAT!$C$5&gt;=0,AEAT!$D$5,0)-IF('Cálculo interes'!B284-AEAT!$C$6&gt;=0,AEAT!$D$6,0)-IF('Cálculo interes'!B284-AEAT!$C$7&gt;=0,AEAT!$D$7,0)-IF('Cálculo interes'!B284-AEAT!$C$8&gt;=0,AEAT!$D$8,0)-IF('Cálculo interes'!B284-AEAT!$C$9&gt;=0,AEAT!$D$9,0)-IF('Cálculo interes'!B284-AEAT!$C$10&gt;=0,AEAT!$D$10,0)</f>
        <v>40000</v>
      </c>
      <c r="B284" s="2">
        <f t="shared" si="8"/>
        <v>44934</v>
      </c>
      <c r="C284" s="3">
        <f t="array" ref="C284">+IF(A284&lt;=0,0,(A284-A283)*0.03*(INDEX(A284:$B$307,MATCH(TRUE,A284:$A$307&lt;=0,0),2)-B284)/365)</f>
        <v>0</v>
      </c>
      <c r="D284" s="3">
        <f t="shared" si="9"/>
        <v>1240.2739726027391</v>
      </c>
      <c r="E284" s="2"/>
    </row>
    <row r="285" spans="1:5" x14ac:dyDescent="0.35">
      <c r="A285" s="3">
        <f>+SUM(Suministros!$D$2:D285)-IF('Cálculo interes'!B285-AEAT!$G$3&gt;=0,AEAT!$G$4,0)-IF('Cálculo interes'!B285-AEAT!$C$4&gt;=0,AEAT!$G$5,0)-IF('Cálculo interes'!B285-AEAT!$C$2&gt;=0,AEAT!$D$2,0)-IF('Cálculo interes'!B285-AEAT!$C$3&gt;=0,AEAT!$D$3,0)-IF('Cálculo interes'!B285-AEAT!$C$4&gt;=0,AEAT!$D$4,0)-IF('Cálculo interes'!B285-AEAT!$C$5&gt;=0,AEAT!$D$5,0)-IF('Cálculo interes'!B285-AEAT!$C$6&gt;=0,AEAT!$D$6,0)-IF('Cálculo interes'!B285-AEAT!$C$7&gt;=0,AEAT!$D$7,0)-IF('Cálculo interes'!B285-AEAT!$C$8&gt;=0,AEAT!$D$8,0)-IF('Cálculo interes'!B285-AEAT!$C$9&gt;=0,AEAT!$D$9,0)-IF('Cálculo interes'!B285-AEAT!$C$10&gt;=0,AEAT!$D$10,0)</f>
        <v>40000</v>
      </c>
      <c r="B285" s="2">
        <f t="shared" si="8"/>
        <v>44935</v>
      </c>
      <c r="C285" s="3">
        <f t="array" ref="C285">+IF(A285&lt;=0,0,(A285-A284)*0.03*(INDEX(A285:$B$307,MATCH(TRUE,A285:$A$307&lt;=0,0),2)-B285)/365)</f>
        <v>0</v>
      </c>
      <c r="D285" s="3">
        <f t="shared" si="9"/>
        <v>1240.2739726027391</v>
      </c>
      <c r="E285" s="2"/>
    </row>
    <row r="286" spans="1:5" x14ac:dyDescent="0.35">
      <c r="A286" s="3">
        <f>+SUM(Suministros!$D$2:D286)-IF('Cálculo interes'!B286-AEAT!$G$3&gt;=0,AEAT!$G$4,0)-IF('Cálculo interes'!B286-AEAT!$C$4&gt;=0,AEAT!$G$5,0)-IF('Cálculo interes'!B286-AEAT!$C$2&gt;=0,AEAT!$D$2,0)-IF('Cálculo interes'!B286-AEAT!$C$3&gt;=0,AEAT!$D$3,0)-IF('Cálculo interes'!B286-AEAT!$C$4&gt;=0,AEAT!$D$4,0)-IF('Cálculo interes'!B286-AEAT!$C$5&gt;=0,AEAT!$D$5,0)-IF('Cálculo interes'!B286-AEAT!$C$6&gt;=0,AEAT!$D$6,0)-IF('Cálculo interes'!B286-AEAT!$C$7&gt;=0,AEAT!$D$7,0)-IF('Cálculo interes'!B286-AEAT!$C$8&gt;=0,AEAT!$D$8,0)-IF('Cálculo interes'!B286-AEAT!$C$9&gt;=0,AEAT!$D$9,0)-IF('Cálculo interes'!B286-AEAT!$C$10&gt;=0,AEAT!$D$10,0)</f>
        <v>40000</v>
      </c>
      <c r="B286" s="2">
        <f t="shared" si="8"/>
        <v>44936</v>
      </c>
      <c r="C286" s="3">
        <f t="array" ref="C286">+IF(A286&lt;=0,0,(A286-A285)*0.03*(INDEX(A286:$B$307,MATCH(TRUE,A286:$A$307&lt;=0,0),2)-B286)/365)</f>
        <v>0</v>
      </c>
      <c r="D286" s="3">
        <f t="shared" si="9"/>
        <v>1240.2739726027391</v>
      </c>
      <c r="E286" s="2"/>
    </row>
    <row r="287" spans="1:5" x14ac:dyDescent="0.35">
      <c r="A287" s="3">
        <f>+SUM(Suministros!$D$2:D287)-IF('Cálculo interes'!B287-AEAT!$G$3&gt;=0,AEAT!$G$4,0)-IF('Cálculo interes'!B287-AEAT!$C$4&gt;=0,AEAT!$G$5,0)-IF('Cálculo interes'!B287-AEAT!$C$2&gt;=0,AEAT!$D$2,0)-IF('Cálculo interes'!B287-AEAT!$C$3&gt;=0,AEAT!$D$3,0)-IF('Cálculo interes'!B287-AEAT!$C$4&gt;=0,AEAT!$D$4,0)-IF('Cálculo interes'!B287-AEAT!$C$5&gt;=0,AEAT!$D$5,0)-IF('Cálculo interes'!B287-AEAT!$C$6&gt;=0,AEAT!$D$6,0)-IF('Cálculo interes'!B287-AEAT!$C$7&gt;=0,AEAT!$D$7,0)-IF('Cálculo interes'!B287-AEAT!$C$8&gt;=0,AEAT!$D$8,0)-IF('Cálculo interes'!B287-AEAT!$C$9&gt;=0,AEAT!$D$9,0)-IF('Cálculo interes'!B287-AEAT!$C$10&gt;=0,AEAT!$D$10,0)</f>
        <v>40000</v>
      </c>
      <c r="B287" s="2">
        <f t="shared" si="8"/>
        <v>44937</v>
      </c>
      <c r="C287" s="3">
        <f t="array" ref="C287">+IF(A287&lt;=0,0,(A287-A286)*0.03*(INDEX(A287:$B$307,MATCH(TRUE,A287:$A$307&lt;=0,0),2)-B287)/365)</f>
        <v>0</v>
      </c>
      <c r="D287" s="3">
        <f t="shared" si="9"/>
        <v>1240.2739726027391</v>
      </c>
      <c r="E287" s="2"/>
    </row>
    <row r="288" spans="1:5" x14ac:dyDescent="0.35">
      <c r="A288" s="3">
        <f>+SUM(Suministros!$D$2:D288)-IF('Cálculo interes'!B288-AEAT!$G$3&gt;=0,AEAT!$G$4,0)-IF('Cálculo interes'!B288-AEAT!$C$4&gt;=0,AEAT!$G$5,0)-IF('Cálculo interes'!B288-AEAT!$C$2&gt;=0,AEAT!$D$2,0)-IF('Cálculo interes'!B288-AEAT!$C$3&gt;=0,AEAT!$D$3,0)-IF('Cálculo interes'!B288-AEAT!$C$4&gt;=0,AEAT!$D$4,0)-IF('Cálculo interes'!B288-AEAT!$C$5&gt;=0,AEAT!$D$5,0)-IF('Cálculo interes'!B288-AEAT!$C$6&gt;=0,AEAT!$D$6,0)-IF('Cálculo interes'!B288-AEAT!$C$7&gt;=0,AEAT!$D$7,0)-IF('Cálculo interes'!B288-AEAT!$C$8&gt;=0,AEAT!$D$8,0)-IF('Cálculo interes'!B288-AEAT!$C$9&gt;=0,AEAT!$D$9,0)-IF('Cálculo interes'!B288-AEAT!$C$10&gt;=0,AEAT!$D$10,0)</f>
        <v>40000</v>
      </c>
      <c r="B288" s="2">
        <f t="shared" si="8"/>
        <v>44938</v>
      </c>
      <c r="C288" s="3">
        <f t="array" ref="C288">+IF(A288&lt;=0,0,(A288-A287)*0.03*(INDEX(A288:$B$307,MATCH(TRUE,A288:$A$307&lt;=0,0),2)-B288)/365)</f>
        <v>0</v>
      </c>
      <c r="D288" s="3">
        <f t="shared" si="9"/>
        <v>1240.2739726027391</v>
      </c>
      <c r="E288" s="2"/>
    </row>
    <row r="289" spans="1:5" x14ac:dyDescent="0.35">
      <c r="A289" s="3">
        <f>+SUM(Suministros!$D$2:D289)-IF('Cálculo interes'!B289-AEAT!$G$3&gt;=0,AEAT!$G$4,0)-IF('Cálculo interes'!B289-AEAT!$C$4&gt;=0,AEAT!$G$5,0)-IF('Cálculo interes'!B289-AEAT!$C$2&gt;=0,AEAT!$D$2,0)-IF('Cálculo interes'!B289-AEAT!$C$3&gt;=0,AEAT!$D$3,0)-IF('Cálculo interes'!B289-AEAT!$C$4&gt;=0,AEAT!$D$4,0)-IF('Cálculo interes'!B289-AEAT!$C$5&gt;=0,AEAT!$D$5,0)-IF('Cálculo interes'!B289-AEAT!$C$6&gt;=0,AEAT!$D$6,0)-IF('Cálculo interes'!B289-AEAT!$C$7&gt;=0,AEAT!$D$7,0)-IF('Cálculo interes'!B289-AEAT!$C$8&gt;=0,AEAT!$D$8,0)-IF('Cálculo interes'!B289-AEAT!$C$9&gt;=0,AEAT!$D$9,0)-IF('Cálculo interes'!B289-AEAT!$C$10&gt;=0,AEAT!$D$10,0)</f>
        <v>40000</v>
      </c>
      <c r="B289" s="2">
        <f t="shared" si="8"/>
        <v>44939</v>
      </c>
      <c r="C289" s="3">
        <f t="array" ref="C289">+IF(A289&lt;=0,0,(A289-A288)*0.03*(INDEX(A289:$B$307,MATCH(TRUE,A289:$A$307&lt;=0,0),2)-B289)/365)</f>
        <v>0</v>
      </c>
      <c r="D289" s="3">
        <f t="shared" si="9"/>
        <v>1240.2739726027391</v>
      </c>
      <c r="E289" s="2"/>
    </row>
    <row r="290" spans="1:5" x14ac:dyDescent="0.35">
      <c r="A290" s="3">
        <f>+SUM(Suministros!$D$2:D290)-IF('Cálculo interes'!B290-AEAT!$G$3&gt;=0,AEAT!$G$4,0)-IF('Cálculo interes'!B290-AEAT!$C$4&gt;=0,AEAT!$G$5,0)-IF('Cálculo interes'!B290-AEAT!$C$2&gt;=0,AEAT!$D$2,0)-IF('Cálculo interes'!B290-AEAT!$C$3&gt;=0,AEAT!$D$3,0)-IF('Cálculo interes'!B290-AEAT!$C$4&gt;=0,AEAT!$D$4,0)-IF('Cálculo interes'!B290-AEAT!$C$5&gt;=0,AEAT!$D$5,0)-IF('Cálculo interes'!B290-AEAT!$C$6&gt;=0,AEAT!$D$6,0)-IF('Cálculo interes'!B290-AEAT!$C$7&gt;=0,AEAT!$D$7,0)-IF('Cálculo interes'!B290-AEAT!$C$8&gt;=0,AEAT!$D$8,0)-IF('Cálculo interes'!B290-AEAT!$C$9&gt;=0,AEAT!$D$9,0)-IF('Cálculo interes'!B290-AEAT!$C$10&gt;=0,AEAT!$D$10,0)</f>
        <v>40000</v>
      </c>
      <c r="B290" s="2">
        <f t="shared" si="8"/>
        <v>44940</v>
      </c>
      <c r="C290" s="3">
        <f t="array" ref="C290">+IF(A290&lt;=0,0,(A290-A289)*0.03*(INDEX(A290:$B$307,MATCH(TRUE,A290:$A$307&lt;=0,0),2)-B290)/365)</f>
        <v>0</v>
      </c>
      <c r="D290" s="3">
        <f t="shared" si="9"/>
        <v>1240.2739726027391</v>
      </c>
      <c r="E290" s="2"/>
    </row>
    <row r="291" spans="1:5" x14ac:dyDescent="0.35">
      <c r="A291" s="3">
        <f>+SUM(Suministros!$D$2:D291)-IF('Cálculo interes'!B291-AEAT!$G$3&gt;=0,AEAT!$G$4,0)-IF('Cálculo interes'!B291-AEAT!$C$4&gt;=0,AEAT!$G$5,0)-IF('Cálculo interes'!B291-AEAT!$C$2&gt;=0,AEAT!$D$2,0)-IF('Cálculo interes'!B291-AEAT!$C$3&gt;=0,AEAT!$D$3,0)-IF('Cálculo interes'!B291-AEAT!$C$4&gt;=0,AEAT!$D$4,0)-IF('Cálculo interes'!B291-AEAT!$C$5&gt;=0,AEAT!$D$5,0)-IF('Cálculo interes'!B291-AEAT!$C$6&gt;=0,AEAT!$D$6,0)-IF('Cálculo interes'!B291-AEAT!$C$7&gt;=0,AEAT!$D$7,0)-IF('Cálculo interes'!B291-AEAT!$C$8&gt;=0,AEAT!$D$8,0)-IF('Cálculo interes'!B291-AEAT!$C$9&gt;=0,AEAT!$D$9,0)-IF('Cálculo interes'!B291-AEAT!$C$10&gt;=0,AEAT!$D$10,0)</f>
        <v>40000</v>
      </c>
      <c r="B291" s="2">
        <f t="shared" si="8"/>
        <v>44941</v>
      </c>
      <c r="C291" s="3">
        <f t="array" ref="C291">+IF(A291&lt;=0,0,(A291-A290)*0.03*(INDEX(A291:$B$307,MATCH(TRUE,A291:$A$307&lt;=0,0),2)-B291)/365)</f>
        <v>0</v>
      </c>
      <c r="D291" s="3">
        <f t="shared" si="9"/>
        <v>1240.2739726027391</v>
      </c>
      <c r="E291" s="2"/>
    </row>
    <row r="292" spans="1:5" x14ac:dyDescent="0.35">
      <c r="A292" s="3">
        <f>+SUM(Suministros!$D$2:D292)-IF('Cálculo interes'!B292-AEAT!$G$3&gt;=0,AEAT!$G$4,0)-IF('Cálculo interes'!B292-AEAT!$C$4&gt;=0,AEAT!$G$5,0)-IF('Cálculo interes'!B292-AEAT!$C$2&gt;=0,AEAT!$D$2,0)-IF('Cálculo interes'!B292-AEAT!$C$3&gt;=0,AEAT!$D$3,0)-IF('Cálculo interes'!B292-AEAT!$C$4&gt;=0,AEAT!$D$4,0)-IF('Cálculo interes'!B292-AEAT!$C$5&gt;=0,AEAT!$D$5,0)-IF('Cálculo interes'!B292-AEAT!$C$6&gt;=0,AEAT!$D$6,0)-IF('Cálculo interes'!B292-AEAT!$C$7&gt;=0,AEAT!$D$7,0)-IF('Cálculo interes'!B292-AEAT!$C$8&gt;=0,AEAT!$D$8,0)-IF('Cálculo interes'!B292-AEAT!$C$9&gt;=0,AEAT!$D$9,0)-IF('Cálculo interes'!B292-AEAT!$C$10&gt;=0,AEAT!$D$10,0)</f>
        <v>40000</v>
      </c>
      <c r="B292" s="2">
        <f t="shared" si="8"/>
        <v>44942</v>
      </c>
      <c r="C292" s="3">
        <f t="array" ref="C292">+IF(A292&lt;=0,0,(A292-A291)*0.03*(INDEX(A292:$B$307,MATCH(TRUE,A292:$A$307&lt;=0,0),2)-B292)/365)</f>
        <v>0</v>
      </c>
      <c r="D292" s="3">
        <f t="shared" si="9"/>
        <v>1240.2739726027391</v>
      </c>
      <c r="E292" s="2"/>
    </row>
    <row r="293" spans="1:5" x14ac:dyDescent="0.35">
      <c r="A293" s="3">
        <f>+SUM(Suministros!$D$2:D293)-IF('Cálculo interes'!B293-AEAT!$G$3&gt;=0,AEAT!$G$4,0)-IF('Cálculo interes'!B293-AEAT!$C$4&gt;=0,AEAT!$G$5,0)-IF('Cálculo interes'!B293-AEAT!$C$2&gt;=0,AEAT!$D$2,0)-IF('Cálculo interes'!B293-AEAT!$C$3&gt;=0,AEAT!$D$3,0)-IF('Cálculo interes'!B293-AEAT!$C$4&gt;=0,AEAT!$D$4,0)-IF('Cálculo interes'!B293-AEAT!$C$5&gt;=0,AEAT!$D$5,0)-IF('Cálculo interes'!B293-AEAT!$C$6&gt;=0,AEAT!$D$6,0)-IF('Cálculo interes'!B293-AEAT!$C$7&gt;=0,AEAT!$D$7,0)-IF('Cálculo interes'!B293-AEAT!$C$8&gt;=0,AEAT!$D$8,0)-IF('Cálculo interes'!B293-AEAT!$C$9&gt;=0,AEAT!$D$9,0)-IF('Cálculo interes'!B293-AEAT!$C$10&gt;=0,AEAT!$D$10,0)</f>
        <v>40000</v>
      </c>
      <c r="B293" s="2">
        <f t="shared" si="8"/>
        <v>44943</v>
      </c>
      <c r="C293" s="3">
        <f t="array" ref="C293">+IF(A293&lt;=0,0,(A293-A292)*0.03*(INDEX(A293:$B$307,MATCH(TRUE,A293:$A$307&lt;=0,0),2)-B293)/365)</f>
        <v>0</v>
      </c>
      <c r="D293" s="3">
        <f t="shared" si="9"/>
        <v>1240.2739726027391</v>
      </c>
      <c r="E293" s="2"/>
    </row>
    <row r="294" spans="1:5" x14ac:dyDescent="0.35">
      <c r="A294" s="3">
        <f>+SUM(Suministros!$D$2:D294)-IF('Cálculo interes'!B294-AEAT!$G$3&gt;=0,AEAT!$G$4,0)-IF('Cálculo interes'!B294-AEAT!$C$4&gt;=0,AEAT!$G$5,0)-IF('Cálculo interes'!B294-AEAT!$C$2&gt;=0,AEAT!$D$2,0)-IF('Cálculo interes'!B294-AEAT!$C$3&gt;=0,AEAT!$D$3,0)-IF('Cálculo interes'!B294-AEAT!$C$4&gt;=0,AEAT!$D$4,0)-IF('Cálculo interes'!B294-AEAT!$C$5&gt;=0,AEAT!$D$5,0)-IF('Cálculo interes'!B294-AEAT!$C$6&gt;=0,AEAT!$D$6,0)-IF('Cálculo interes'!B294-AEAT!$C$7&gt;=0,AEAT!$D$7,0)-IF('Cálculo interes'!B294-AEAT!$C$8&gt;=0,AEAT!$D$8,0)-IF('Cálculo interes'!B294-AEAT!$C$9&gt;=0,AEAT!$D$9,0)-IF('Cálculo interes'!B294-AEAT!$C$10&gt;=0,AEAT!$D$10,0)</f>
        <v>40000</v>
      </c>
      <c r="B294" s="2">
        <f t="shared" si="8"/>
        <v>44944</v>
      </c>
      <c r="C294" s="3">
        <f t="array" ref="C294">+IF(A294&lt;=0,0,(A294-A293)*0.03*(INDEX(A294:$B$307,MATCH(TRUE,A294:$A$307&lt;=0,0),2)-B294)/365)</f>
        <v>0</v>
      </c>
      <c r="D294" s="3">
        <f t="shared" si="9"/>
        <v>1240.2739726027391</v>
      </c>
      <c r="E294" s="2"/>
    </row>
    <row r="295" spans="1:5" x14ac:dyDescent="0.35">
      <c r="A295" s="3">
        <f>+SUM(Suministros!$D$2:D295)-IF('Cálculo interes'!B295-AEAT!$G$3&gt;=0,AEAT!$G$4,0)-IF('Cálculo interes'!B295-AEAT!$C$4&gt;=0,AEAT!$G$5,0)-IF('Cálculo interes'!B295-AEAT!$C$2&gt;=0,AEAT!$D$2,0)-IF('Cálculo interes'!B295-AEAT!$C$3&gt;=0,AEAT!$D$3,0)-IF('Cálculo interes'!B295-AEAT!$C$4&gt;=0,AEAT!$D$4,0)-IF('Cálculo interes'!B295-AEAT!$C$5&gt;=0,AEAT!$D$5,0)-IF('Cálculo interes'!B295-AEAT!$C$6&gt;=0,AEAT!$D$6,0)-IF('Cálculo interes'!B295-AEAT!$C$7&gt;=0,AEAT!$D$7,0)-IF('Cálculo interes'!B295-AEAT!$C$8&gt;=0,AEAT!$D$8,0)-IF('Cálculo interes'!B295-AEAT!$C$9&gt;=0,AEAT!$D$9,0)-IF('Cálculo interes'!B295-AEAT!$C$10&gt;=0,AEAT!$D$10,0)</f>
        <v>40000</v>
      </c>
      <c r="B295" s="2">
        <f t="shared" si="8"/>
        <v>44945</v>
      </c>
      <c r="C295" s="3">
        <f t="array" ref="C295">+IF(A295&lt;=0,0,(A295-A294)*0.03*(INDEX(A295:$B$307,MATCH(TRUE,A295:$A$307&lt;=0,0),2)-B295)/365)</f>
        <v>0</v>
      </c>
      <c r="D295" s="3">
        <f t="shared" si="9"/>
        <v>1240.2739726027391</v>
      </c>
      <c r="E295" s="2"/>
    </row>
    <row r="296" spans="1:5" x14ac:dyDescent="0.35">
      <c r="A296" s="3">
        <f>+SUM(Suministros!$D$2:D296)-IF('Cálculo interes'!B296-AEAT!$G$3&gt;=0,AEAT!$G$4,0)-IF('Cálculo interes'!B296-AEAT!$C$4&gt;=0,AEAT!$G$5,0)-IF('Cálculo interes'!B296-AEAT!$C$2&gt;=0,AEAT!$D$2,0)-IF('Cálculo interes'!B296-AEAT!$C$3&gt;=0,AEAT!$D$3,0)-IF('Cálculo interes'!B296-AEAT!$C$4&gt;=0,AEAT!$D$4,0)-IF('Cálculo interes'!B296-AEAT!$C$5&gt;=0,AEAT!$D$5,0)-IF('Cálculo interes'!B296-AEAT!$C$6&gt;=0,AEAT!$D$6,0)-IF('Cálculo interes'!B296-AEAT!$C$7&gt;=0,AEAT!$D$7,0)-IF('Cálculo interes'!B296-AEAT!$C$8&gt;=0,AEAT!$D$8,0)-IF('Cálculo interes'!B296-AEAT!$C$9&gt;=0,AEAT!$D$9,0)-IF('Cálculo interes'!B296-AEAT!$C$10&gt;=0,AEAT!$D$10,0)</f>
        <v>40000</v>
      </c>
      <c r="B296" s="2">
        <f t="shared" si="8"/>
        <v>44946</v>
      </c>
      <c r="C296" s="3">
        <f t="array" ref="C296">+IF(A296&lt;=0,0,(A296-A295)*0.03*(INDEX(A296:$B$307,MATCH(TRUE,A296:$A$307&lt;=0,0),2)-B296)/365)</f>
        <v>0</v>
      </c>
      <c r="D296" s="3">
        <f t="shared" si="9"/>
        <v>1240.2739726027391</v>
      </c>
      <c r="E296" s="2"/>
    </row>
    <row r="297" spans="1:5" x14ac:dyDescent="0.35">
      <c r="A297" s="3">
        <f>+SUM(Suministros!$D$2:D297)-IF('Cálculo interes'!B297-AEAT!$G$3&gt;=0,AEAT!$G$4,0)-IF('Cálculo interes'!B297-AEAT!$C$4&gt;=0,AEAT!$G$5,0)-IF('Cálculo interes'!B297-AEAT!$C$2&gt;=0,AEAT!$D$2,0)-IF('Cálculo interes'!B297-AEAT!$C$3&gt;=0,AEAT!$D$3,0)-IF('Cálculo interes'!B297-AEAT!$C$4&gt;=0,AEAT!$D$4,0)-IF('Cálculo interes'!B297-AEAT!$C$5&gt;=0,AEAT!$D$5,0)-IF('Cálculo interes'!B297-AEAT!$C$6&gt;=0,AEAT!$D$6,0)-IF('Cálculo interes'!B297-AEAT!$C$7&gt;=0,AEAT!$D$7,0)-IF('Cálculo interes'!B297-AEAT!$C$8&gt;=0,AEAT!$D$8,0)-IF('Cálculo interes'!B297-AEAT!$C$9&gt;=0,AEAT!$D$9,0)-IF('Cálculo interes'!B297-AEAT!$C$10&gt;=0,AEAT!$D$10,0)</f>
        <v>40000</v>
      </c>
      <c r="B297" s="2">
        <f t="shared" si="8"/>
        <v>44947</v>
      </c>
      <c r="C297" s="3">
        <f t="array" ref="C297">+IF(A297&lt;=0,0,(A297-A296)*0.03*(INDEX(A297:$B$307,MATCH(TRUE,A297:$A$307&lt;=0,0),2)-B297)/365)</f>
        <v>0</v>
      </c>
      <c r="D297" s="3">
        <f t="shared" si="9"/>
        <v>1240.2739726027391</v>
      </c>
      <c r="E297" s="2"/>
    </row>
    <row r="298" spans="1:5" x14ac:dyDescent="0.35">
      <c r="A298" s="3">
        <f>+SUM(Suministros!$D$2:D298)-IF('Cálculo interes'!B298-AEAT!$G$3&gt;=0,AEAT!$G$4,0)-IF('Cálculo interes'!B298-AEAT!$C$4&gt;=0,AEAT!$G$5,0)-IF('Cálculo interes'!B298-AEAT!$C$2&gt;=0,AEAT!$D$2,0)-IF('Cálculo interes'!B298-AEAT!$C$3&gt;=0,AEAT!$D$3,0)-IF('Cálculo interes'!B298-AEAT!$C$4&gt;=0,AEAT!$D$4,0)-IF('Cálculo interes'!B298-AEAT!$C$5&gt;=0,AEAT!$D$5,0)-IF('Cálculo interes'!B298-AEAT!$C$6&gt;=0,AEAT!$D$6,0)-IF('Cálculo interes'!B298-AEAT!$C$7&gt;=0,AEAT!$D$7,0)-IF('Cálculo interes'!B298-AEAT!$C$8&gt;=0,AEAT!$D$8,0)-IF('Cálculo interes'!B298-AEAT!$C$9&gt;=0,AEAT!$D$9,0)-IF('Cálculo interes'!B298-AEAT!$C$10&gt;=0,AEAT!$D$10,0)</f>
        <v>0</v>
      </c>
      <c r="B298" s="2">
        <f t="shared" si="8"/>
        <v>44948</v>
      </c>
      <c r="C298" s="3">
        <f t="array" ref="C298">+IF(A298&lt;=0,0,(A298-A297)*0.03*(INDEX(A298:$B$307,MATCH(TRUE,A298:$A$307&lt;=0,0),2)-B298)/365)</f>
        <v>0</v>
      </c>
      <c r="D298" s="3">
        <f t="shared" si="9"/>
        <v>1240.2739726027391</v>
      </c>
      <c r="E298" s="2"/>
    </row>
    <row r="299" spans="1:5" x14ac:dyDescent="0.35">
      <c r="A299" s="3">
        <f>+SUM(Suministros!$D$2:D299)-IF('Cálculo interes'!B299-AEAT!$G$3&gt;=0,AEAT!$G$4,0)-IF('Cálculo interes'!B299-AEAT!$C$4&gt;=0,AEAT!$G$5,0)-IF('Cálculo interes'!B299-AEAT!$C$2&gt;=0,AEAT!$D$2,0)-IF('Cálculo interes'!B299-AEAT!$C$3&gt;=0,AEAT!$D$3,0)-IF('Cálculo interes'!B299-AEAT!$C$4&gt;=0,AEAT!$D$4,0)-IF('Cálculo interes'!B299-AEAT!$C$5&gt;=0,AEAT!$D$5,0)-IF('Cálculo interes'!B299-AEAT!$C$6&gt;=0,AEAT!$D$6,0)-IF('Cálculo interes'!B299-AEAT!$C$7&gt;=0,AEAT!$D$7,0)-IF('Cálculo interes'!B299-AEAT!$C$8&gt;=0,AEAT!$D$8,0)-IF('Cálculo interes'!B299-AEAT!$C$9&gt;=0,AEAT!$D$9,0)-IF('Cálculo interes'!B299-AEAT!$C$10&gt;=0,AEAT!$D$10,0)</f>
        <v>0</v>
      </c>
      <c r="B299" s="2">
        <f t="shared" si="8"/>
        <v>44949</v>
      </c>
      <c r="C299" s="3">
        <f t="array" ref="C299">+IF(A299&lt;=0,0,(A299-A298)*0.03*(INDEX(A299:$B$307,MATCH(TRUE,A299:$A$307&lt;=0,0),2)-B299)/365)</f>
        <v>0</v>
      </c>
      <c r="D299" s="3">
        <f t="shared" si="9"/>
        <v>1240.2739726027391</v>
      </c>
      <c r="E299" s="2"/>
    </row>
    <row r="300" spans="1:5" x14ac:dyDescent="0.35">
      <c r="A300" s="3">
        <f>+SUM(Suministros!$D$2:D300)-IF('Cálculo interes'!B300-AEAT!$G$3&gt;=0,AEAT!$G$4,0)-IF('Cálculo interes'!B300-AEAT!$C$4&gt;=0,AEAT!$G$5,0)-IF('Cálculo interes'!B300-AEAT!$C$2&gt;=0,AEAT!$D$2,0)-IF('Cálculo interes'!B300-AEAT!$C$3&gt;=0,AEAT!$D$3,0)-IF('Cálculo interes'!B300-AEAT!$C$4&gt;=0,AEAT!$D$4,0)-IF('Cálculo interes'!B300-AEAT!$C$5&gt;=0,AEAT!$D$5,0)-IF('Cálculo interes'!B300-AEAT!$C$6&gt;=0,AEAT!$D$6,0)-IF('Cálculo interes'!B300-AEAT!$C$7&gt;=0,AEAT!$D$7,0)-IF('Cálculo interes'!B300-AEAT!$C$8&gt;=0,AEAT!$D$8,0)-IF('Cálculo interes'!B300-AEAT!$C$9&gt;=0,AEAT!$D$9,0)-IF('Cálculo interes'!B300-AEAT!$C$10&gt;=0,AEAT!$D$10,0)</f>
        <v>0</v>
      </c>
      <c r="B300" s="2">
        <f t="shared" si="8"/>
        <v>44950</v>
      </c>
      <c r="C300" s="3">
        <f t="array" ref="C300">+IF(A300&lt;=0,0,(A300-A299)*0.03*(INDEX(A300:$B$307,MATCH(TRUE,A300:$A$307&lt;=0,0),2)-B300)/365)</f>
        <v>0</v>
      </c>
      <c r="D300" s="3">
        <f t="shared" si="9"/>
        <v>1240.2739726027391</v>
      </c>
      <c r="E300" s="2"/>
    </row>
    <row r="301" spans="1:5" x14ac:dyDescent="0.35">
      <c r="A301" s="3">
        <f>+SUM(Suministros!$D$2:D301)-IF('Cálculo interes'!B301-AEAT!$G$3&gt;=0,AEAT!$G$4,0)-IF('Cálculo interes'!B301-AEAT!$C$4&gt;=0,AEAT!$G$5,0)-IF('Cálculo interes'!B301-AEAT!$C$2&gt;=0,AEAT!$D$2,0)-IF('Cálculo interes'!B301-AEAT!$C$3&gt;=0,AEAT!$D$3,0)-IF('Cálculo interes'!B301-AEAT!$C$4&gt;=0,AEAT!$D$4,0)-IF('Cálculo interes'!B301-AEAT!$C$5&gt;=0,AEAT!$D$5,0)-IF('Cálculo interes'!B301-AEAT!$C$6&gt;=0,AEAT!$D$6,0)-IF('Cálculo interes'!B301-AEAT!$C$7&gt;=0,AEAT!$D$7,0)-IF('Cálculo interes'!B301-AEAT!$C$8&gt;=0,AEAT!$D$8,0)-IF('Cálculo interes'!B301-AEAT!$C$9&gt;=0,AEAT!$D$9,0)-IF('Cálculo interes'!B301-AEAT!$C$10&gt;=0,AEAT!$D$10,0)</f>
        <v>0</v>
      </c>
      <c r="B301" s="2">
        <f t="shared" si="8"/>
        <v>44951</v>
      </c>
      <c r="C301" s="3">
        <f t="array" ref="C301">+IF(A301&lt;=0,0,(A301-A300)*0.03*(INDEX(A301:$B$307,MATCH(TRUE,A301:$A$307&lt;=0,0),2)-B301)/365)</f>
        <v>0</v>
      </c>
      <c r="D301" s="3">
        <f t="shared" si="9"/>
        <v>1240.2739726027391</v>
      </c>
      <c r="E301" s="2"/>
    </row>
    <row r="302" spans="1:5" x14ac:dyDescent="0.35">
      <c r="A302" s="3">
        <f>+SUM(Suministros!$D$2:D302)-IF('Cálculo interes'!B302-AEAT!$G$3&gt;=0,AEAT!$G$4,0)-IF('Cálculo interes'!B302-AEAT!$C$4&gt;=0,AEAT!$G$5,0)-IF('Cálculo interes'!B302-AEAT!$C$2&gt;=0,AEAT!$D$2,0)-IF('Cálculo interes'!B302-AEAT!$C$3&gt;=0,AEAT!$D$3,0)-IF('Cálculo interes'!B302-AEAT!$C$4&gt;=0,AEAT!$D$4,0)-IF('Cálculo interes'!B302-AEAT!$C$5&gt;=0,AEAT!$D$5,0)-IF('Cálculo interes'!B302-AEAT!$C$6&gt;=0,AEAT!$D$6,0)-IF('Cálculo interes'!B302-AEAT!$C$7&gt;=0,AEAT!$D$7,0)-IF('Cálculo interes'!B302-AEAT!$C$8&gt;=0,AEAT!$D$8,0)-IF('Cálculo interes'!B302-AEAT!$C$9&gt;=0,AEAT!$D$9,0)-IF('Cálculo interes'!B302-AEAT!$C$10&gt;=0,AEAT!$D$10,0)</f>
        <v>0</v>
      </c>
      <c r="B302" s="2">
        <f t="shared" si="8"/>
        <v>44952</v>
      </c>
      <c r="C302" s="3">
        <f t="array" ref="C302">+IF(A302&lt;=0,0,(A302-A301)*0.03*(INDEX(A302:$B$307,MATCH(TRUE,A302:$A$307&lt;=0,0),2)-B302)/365)</f>
        <v>0</v>
      </c>
      <c r="D302" s="3">
        <f t="shared" si="9"/>
        <v>1240.2739726027391</v>
      </c>
      <c r="E302" s="2"/>
    </row>
    <row r="303" spans="1:5" x14ac:dyDescent="0.35">
      <c r="A303" s="3">
        <f>+SUM(Suministros!$D$2:D303)-IF('Cálculo interes'!B303-AEAT!$G$3&gt;=0,AEAT!$G$4,0)-IF('Cálculo interes'!B303-AEAT!$C$4&gt;=0,AEAT!$G$5,0)-IF('Cálculo interes'!B303-AEAT!$C$2&gt;=0,AEAT!$D$2,0)-IF('Cálculo interes'!B303-AEAT!$C$3&gt;=0,AEAT!$D$3,0)-IF('Cálculo interes'!B303-AEAT!$C$4&gt;=0,AEAT!$D$4,0)-IF('Cálculo interes'!B303-AEAT!$C$5&gt;=0,AEAT!$D$5,0)-IF('Cálculo interes'!B303-AEAT!$C$6&gt;=0,AEAT!$D$6,0)-IF('Cálculo interes'!B303-AEAT!$C$7&gt;=0,AEAT!$D$7,0)-IF('Cálculo interes'!B303-AEAT!$C$8&gt;=0,AEAT!$D$8,0)-IF('Cálculo interes'!B303-AEAT!$C$9&gt;=0,AEAT!$D$9,0)-IF('Cálculo interes'!B303-AEAT!$C$10&gt;=0,AEAT!$D$10,0)</f>
        <v>0</v>
      </c>
      <c r="B303" s="2">
        <f t="shared" si="8"/>
        <v>44953</v>
      </c>
      <c r="C303" s="3">
        <f t="array" ref="C303">+IF(A303&lt;=0,0,(A303-A302)*0.03*(INDEX(A303:$B$307,MATCH(TRUE,A303:$A$307&lt;=0,0),2)-B303)/365)</f>
        <v>0</v>
      </c>
      <c r="D303" s="3">
        <f t="shared" si="9"/>
        <v>1240.2739726027391</v>
      </c>
      <c r="E303" s="2"/>
    </row>
    <row r="304" spans="1:5" x14ac:dyDescent="0.35">
      <c r="A304" s="3">
        <f>+SUM(Suministros!$D$2:D304)-IF('Cálculo interes'!B304-AEAT!$G$3&gt;=0,AEAT!$G$4,0)-IF('Cálculo interes'!B304-AEAT!$C$4&gt;=0,AEAT!$G$5,0)-IF('Cálculo interes'!B304-AEAT!$C$2&gt;=0,AEAT!$D$2,0)-IF('Cálculo interes'!B304-AEAT!$C$3&gt;=0,AEAT!$D$3,0)-IF('Cálculo interes'!B304-AEAT!$C$4&gt;=0,AEAT!$D$4,0)-IF('Cálculo interes'!B304-AEAT!$C$5&gt;=0,AEAT!$D$5,0)-IF('Cálculo interes'!B304-AEAT!$C$6&gt;=0,AEAT!$D$6,0)-IF('Cálculo interes'!B304-AEAT!$C$7&gt;=0,AEAT!$D$7,0)-IF('Cálculo interes'!B304-AEAT!$C$8&gt;=0,AEAT!$D$8,0)-IF('Cálculo interes'!B304-AEAT!$C$9&gt;=0,AEAT!$D$9,0)-IF('Cálculo interes'!B304-AEAT!$C$10&gt;=0,AEAT!$D$10,0)</f>
        <v>0</v>
      </c>
      <c r="B304" s="2">
        <f t="shared" si="8"/>
        <v>44954</v>
      </c>
      <c r="C304" s="3">
        <f t="array" ref="C304">+IF(A304&lt;=0,0,(A304-A303)*0.03*(INDEX(A304:$B$307,MATCH(TRUE,A304:$A$307&lt;=0,0),2)-B304)/365)</f>
        <v>0</v>
      </c>
      <c r="D304" s="3">
        <f t="shared" si="9"/>
        <v>1240.2739726027391</v>
      </c>
      <c r="E304" s="2"/>
    </row>
    <row r="305" spans="1:5" x14ac:dyDescent="0.35">
      <c r="A305" s="3">
        <f>+SUM(Suministros!$D$2:D305)-IF('Cálculo interes'!B305-AEAT!$G$3&gt;=0,AEAT!$G$4,0)-IF('Cálculo interes'!B305-AEAT!$C$4&gt;=0,AEAT!$G$5,0)-IF('Cálculo interes'!B305-AEAT!$C$2&gt;=0,AEAT!$D$2,0)-IF('Cálculo interes'!B305-AEAT!$C$3&gt;=0,AEAT!$D$3,0)-IF('Cálculo interes'!B305-AEAT!$C$4&gt;=0,AEAT!$D$4,0)-IF('Cálculo interes'!B305-AEAT!$C$5&gt;=0,AEAT!$D$5,0)-IF('Cálculo interes'!B305-AEAT!$C$6&gt;=0,AEAT!$D$6,0)-IF('Cálculo interes'!B305-AEAT!$C$7&gt;=0,AEAT!$D$7,0)-IF('Cálculo interes'!B305-AEAT!$C$8&gt;=0,AEAT!$D$8,0)-IF('Cálculo interes'!B305-AEAT!$C$9&gt;=0,AEAT!$D$9,0)-IF('Cálculo interes'!B305-AEAT!$C$10&gt;=0,AEAT!$D$10,0)</f>
        <v>0</v>
      </c>
      <c r="B305" s="2">
        <f t="shared" si="8"/>
        <v>44955</v>
      </c>
      <c r="C305" s="3">
        <f t="array" ref="C305">+IF(A305&lt;=0,0,(A305-A304)*0.03*(INDEX(A305:$B$307,MATCH(TRUE,A305:$A$307&lt;=0,0),2)-B305)/365)</f>
        <v>0</v>
      </c>
      <c r="D305" s="3">
        <f t="shared" si="9"/>
        <v>1240.2739726027391</v>
      </c>
      <c r="E305" s="2"/>
    </row>
    <row r="306" spans="1:5" x14ac:dyDescent="0.35">
      <c r="A306" s="3">
        <f>+SUM(Suministros!$D$2:D306)-IF('Cálculo interes'!B306-AEAT!$G$3&gt;=0,AEAT!$G$4,0)-IF('Cálculo interes'!B306-AEAT!$C$4&gt;=0,AEAT!$G$5,0)-IF('Cálculo interes'!B306-AEAT!$C$2&gt;=0,AEAT!$D$2,0)-IF('Cálculo interes'!B306-AEAT!$C$3&gt;=0,AEAT!$D$3,0)-IF('Cálculo interes'!B306-AEAT!$C$4&gt;=0,AEAT!$D$4,0)-IF('Cálculo interes'!B306-AEAT!$C$5&gt;=0,AEAT!$D$5,0)-IF('Cálculo interes'!B306-AEAT!$C$6&gt;=0,AEAT!$D$6,0)-IF('Cálculo interes'!B306-AEAT!$C$7&gt;=0,AEAT!$D$7,0)-IF('Cálculo interes'!B306-AEAT!$C$8&gt;=0,AEAT!$D$8,0)-IF('Cálculo interes'!B306-AEAT!$C$9&gt;=0,AEAT!$D$9,0)-IF('Cálculo interes'!B306-AEAT!$C$10&gt;=0,AEAT!$D$10,0)</f>
        <v>0</v>
      </c>
      <c r="B306" s="2">
        <f t="shared" si="8"/>
        <v>44956</v>
      </c>
      <c r="C306" s="3">
        <f t="array" ref="C306">+IF(A306&lt;=0,0,(A306-A305)*0.03*(INDEX(A306:$B$307,MATCH(TRUE,A306:$A$307&lt;=0,0),2)-B306)/365)</f>
        <v>0</v>
      </c>
      <c r="D306" s="3">
        <f t="shared" si="9"/>
        <v>1240.2739726027391</v>
      </c>
      <c r="E306" s="2"/>
    </row>
    <row r="307" spans="1:5" x14ac:dyDescent="0.35">
      <c r="A307" s="3">
        <f>+SUM(Suministros!$D$2:D307)-IF('Cálculo interes'!B307-AEAT!$G$3&gt;=0,AEAT!$G$4,0)-IF('Cálculo interes'!B307-AEAT!$C$4&gt;=0,AEAT!$G$5,0)-IF('Cálculo interes'!B307-AEAT!$C$2&gt;=0,AEAT!$D$2,0)-IF('Cálculo interes'!B307-AEAT!$C$3&gt;=0,AEAT!$D$3,0)-IF('Cálculo interes'!B307-AEAT!$C$4&gt;=0,AEAT!$D$4,0)-IF('Cálculo interes'!B307-AEAT!$C$5&gt;=0,AEAT!$D$5,0)-IF('Cálculo interes'!B307-AEAT!$C$6&gt;=0,AEAT!$D$6,0)-IF('Cálculo interes'!B307-AEAT!$C$7&gt;=0,AEAT!$D$7,0)-IF('Cálculo interes'!B307-AEAT!$C$8&gt;=0,AEAT!$D$8,0)-IF('Cálculo interes'!B307-AEAT!$C$9&gt;=0,AEAT!$D$9,0)-IF('Cálculo interes'!B307-AEAT!$C$10&gt;=0,AEAT!$D$10,0)</f>
        <v>0</v>
      </c>
      <c r="B307" s="2">
        <f t="shared" si="8"/>
        <v>44957</v>
      </c>
      <c r="C307" s="3">
        <f t="array" ref="C307">+IF(A307&lt;=0,0,(A307-A306)*0.03*(INDEX(A307:$B$307,MATCH(TRUE,A307:$A$307&lt;=0,0),2)-B307)/365)</f>
        <v>0</v>
      </c>
      <c r="D307" s="3">
        <f t="shared" si="9"/>
        <v>1240.2739726027391</v>
      </c>
      <c r="E307" s="2"/>
    </row>
    <row r="308" spans="1:5" x14ac:dyDescent="0.35">
      <c r="B308" s="2"/>
    </row>
    <row r="309" spans="1:5" x14ac:dyDescent="0.35">
      <c r="B309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de contacto</vt:lpstr>
      <vt:lpstr>Suministros</vt:lpstr>
      <vt:lpstr>AEAT</vt:lpstr>
      <vt:lpstr>Cálculo interes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fideasesores1@outlook.es</dc:creator>
  <cp:lastModifiedBy>fideasesores1@outlook.es</cp:lastModifiedBy>
  <dcterms:created xsi:type="dcterms:W3CDTF">2022-09-14T13:51:56Z</dcterms:created>
  <dcterms:modified xsi:type="dcterms:W3CDTF">2022-09-30T09:52:13Z</dcterms:modified>
</cp:coreProperties>
</file>